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melo.ntwagae\Desktop\"/>
    </mc:Choice>
  </mc:AlternateContent>
  <xr:revisionPtr revIDLastSave="0" documentId="8_{9DEF476A-FB22-4914-B362-49749CE28601}" xr6:coauthVersionLast="47" xr6:coauthVersionMax="47" xr10:uidLastSave="{00000000-0000-0000-0000-000000000000}"/>
  <bookViews>
    <workbookView xWindow="28692" yWindow="-108" windowWidth="29016" windowHeight="15816" xr2:uid="{FF6A6754-A807-4A70-BECE-1816DC96E451}"/>
  </bookViews>
  <sheets>
    <sheet name="Unbilled waybill repor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  <c r="E33" i="1" a="1"/>
  <c r="E33" i="1" s="1"/>
  <c r="D33" i="1"/>
  <c r="E32" i="1" a="1"/>
  <c r="E32" i="1" s="1"/>
  <c r="D32" i="1"/>
  <c r="E31" i="1" a="1"/>
  <c r="E31" i="1" s="1"/>
  <c r="D31" i="1"/>
  <c r="E30" i="1" a="1"/>
  <c r="H34" i="1" s="1"/>
  <c r="D30" i="1"/>
  <c r="E29" i="1" a="1"/>
  <c r="E29" i="1" s="1"/>
  <c r="D29" i="1"/>
  <c r="E28" i="1"/>
  <c r="E28" i="1" a="1"/>
  <c r="D28" i="1"/>
  <c r="E27" i="1"/>
  <c r="E27" i="1" a="1"/>
  <c r="D27" i="1"/>
  <c r="E26" i="1"/>
  <c r="E26" i="1" a="1"/>
  <c r="G34" i="1" s="1"/>
  <c r="D26" i="1"/>
  <c r="D34" i="1" s="1"/>
  <c r="C17" i="1"/>
  <c r="C36" i="1" s="1"/>
  <c r="E16" i="1" a="1"/>
  <c r="E16" i="1" s="1"/>
  <c r="D16" i="1"/>
  <c r="E15" i="1"/>
  <c r="E15" i="1" a="1"/>
  <c r="D15" i="1"/>
  <c r="E14" i="1"/>
  <c r="E14" i="1" a="1"/>
  <c r="D14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8" i="1" a="1"/>
  <c r="E8" i="1" s="1"/>
  <c r="D8" i="1"/>
  <c r="D17" i="1" s="1"/>
  <c r="E7" i="1"/>
  <c r="E7" i="1" a="1"/>
  <c r="F17" i="1" s="1"/>
  <c r="D7" i="1"/>
  <c r="E17" i="1" l="1"/>
  <c r="E34" i="1"/>
  <c r="D36" i="1"/>
  <c r="I34" i="1"/>
  <c r="I17" i="1"/>
  <c r="G17" i="1"/>
  <c r="G36" i="1" s="1"/>
  <c r="H17" i="1"/>
  <c r="H36" i="1" s="1"/>
  <c r="E30" i="1"/>
  <c r="F34" i="1"/>
  <c r="F36" i="1" s="1"/>
  <c r="I36" i="1" l="1"/>
  <c r="E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<sst xmlns="http://schemas.openxmlformats.org/spreadsheetml/2006/main" count="38" uniqueCount="23">
  <si>
    <t>UNBILLED WAYBILLS - August 2023</t>
  </si>
  <si>
    <t>August</t>
  </si>
  <si>
    <t>Account</t>
  </si>
  <si>
    <t>Quantity</t>
  </si>
  <si>
    <t>Value</t>
  </si>
  <si>
    <t>Other-UI</t>
  </si>
  <si>
    <t>Accruals</t>
  </si>
  <si>
    <t>Waybill Errors/Claims</t>
  </si>
  <si>
    <t>No image/image incomplete</t>
  </si>
  <si>
    <t>Returns</t>
  </si>
  <si>
    <t>Atlas Copco</t>
  </si>
  <si>
    <t>Gentex</t>
  </si>
  <si>
    <t>Mellets</t>
  </si>
  <si>
    <t>Namlog</t>
  </si>
  <si>
    <t>Osborne</t>
  </si>
  <si>
    <t>Port Elizabeth</t>
  </si>
  <si>
    <t>Rosh Pinah</t>
  </si>
  <si>
    <t>Springbok</t>
  </si>
  <si>
    <t>SLI</t>
  </si>
  <si>
    <t>TRUCK AIR</t>
  </si>
  <si>
    <t>May '21 - July 2023</t>
  </si>
  <si>
    <t>Cape Town</t>
  </si>
  <si>
    <t>Total Unbilled Waybills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</si>
</sst>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 &quot;R&quot;\ * #,##0.00_ ;_ &quot;R&quot;\ * \-#,##0.00_ ;_ &quot;R&quot;\ * &quot;-&quot;??_ ;_ @_ "/>
    <numFmt numFmtId="165" formatCode="_-[$R-1C09]* #,##0_-;\-[$R-1C09]* #,##0_-;_-[$R-1C09]* &quot;-&quot;??_-;_-@_-"/>
    <numFmt numFmtId="166" formatCode="_-&quot;R&quot;* #,##0.00_-;\-&quot;R&quot;* #,##0.00_-;_-&quot;R&quot;* &quot;-&quot;??_-;_-@_-"/>
    <numFmt numFmtId="167" formatCode="_-[$R-1C09]* #,##0.00_-;\-[$R-1C09]* #,##0.00_-;_-[$R-1C09]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 Nova"/>
      <family val="2"/>
    </font>
    <font>
      <sz val="11"/>
      <color rgb="FF000000"/>
      <name val="Arial Nova"/>
      <family val="2"/>
    </font>
    <font>
      <b/>
      <sz val="14"/>
      <color rgb="FFFF0000"/>
      <name val="Arial Nova"/>
      <family val="2"/>
    </font>
    <font>
      <b/>
      <sz val="11"/>
      <color theme="1"/>
      <name val="Arial Nova"/>
      <family val="2"/>
    </font>
    <font>
      <b/>
      <sz val="14"/>
      <color theme="1"/>
      <name val="Arial Nova"/>
      <family val="2"/>
    </font>
    <font>
      <b/>
      <sz val="12"/>
      <color theme="1"/>
      <name val="Arial Nova"/>
      <family val="2"/>
    </font>
    <font>
      <sz val="11"/>
      <color theme="2" tint="-0.89999084444715716"/>
      <name val="Arial Nova"/>
      <family val="2"/>
    </font>
    <font>
      <sz val="11"/>
      <color theme="1"/>
      <name val="Arial Nova"/>
      <family val="2"/>
    </font>
    <font>
      <sz val="11"/>
      <name val="Arial No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0" xfId="0" applyFont="1"/>
    <xf numFmtId="0" fontId="3" fillId="3" borderId="4" xfId="0" applyFont="1" applyFill="1" applyBorder="1"/>
    <xf numFmtId="0" fontId="3" fillId="3" borderId="0" xfId="0" applyFont="1" applyFill="1"/>
    <xf numFmtId="0" fontId="3" fillId="3" borderId="5" xfId="0" applyFont="1" applyFill="1" applyBorder="1"/>
    <xf numFmtId="0" fontId="4" fillId="3" borderId="0" xfId="0" applyFont="1" applyFill="1" applyAlignment="1">
      <alignment horizontal="center"/>
    </xf>
    <xf numFmtId="0" fontId="5" fillId="3" borderId="4" xfId="0" applyFont="1" applyFill="1" applyBorder="1"/>
    <xf numFmtId="17" fontId="6" fillId="4" borderId="6" xfId="0" applyNumberFormat="1" applyFont="1" applyFill="1" applyBorder="1" applyAlignment="1">
      <alignment horizontal="left"/>
    </xf>
    <xf numFmtId="17" fontId="6" fillId="0" borderId="0" xfId="0" applyNumberFormat="1" applyFont="1" applyAlignment="1">
      <alignment horizontal="center"/>
    </xf>
    <xf numFmtId="17" fontId="6" fillId="3" borderId="0" xfId="0" applyNumberFormat="1" applyFont="1" applyFill="1" applyAlignment="1">
      <alignment horizontal="center"/>
    </xf>
    <xf numFmtId="0" fontId="3" fillId="0" borderId="5" xfId="0" applyFont="1" applyBorder="1"/>
    <xf numFmtId="0" fontId="7" fillId="2" borderId="1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3" borderId="0" xfId="0" applyFont="1" applyFill="1"/>
    <xf numFmtId="0" fontId="7" fillId="3" borderId="5" xfId="0" applyFont="1" applyFill="1" applyBorder="1"/>
    <xf numFmtId="0" fontId="5" fillId="0" borderId="4" xfId="0" applyFont="1" applyBorder="1"/>
    <xf numFmtId="0" fontId="7" fillId="0" borderId="8" xfId="0" applyFont="1" applyBorder="1"/>
    <xf numFmtId="0" fontId="3" fillId="0" borderId="9" xfId="0" applyFont="1" applyBorder="1" applyAlignment="1">
      <alignment horizontal="center"/>
    </xf>
    <xf numFmtId="43" fontId="8" fillId="5" borderId="10" xfId="1" applyFont="1" applyFill="1" applyBorder="1" applyAlignment="1">
      <alignment horizontal="center"/>
    </xf>
    <xf numFmtId="43" fontId="3" fillId="0" borderId="10" xfId="1" applyFont="1" applyFill="1" applyBorder="1" applyAlignment="1">
      <alignment horizontal="center"/>
    </xf>
    <xf numFmtId="43" fontId="3" fillId="0" borderId="11" xfId="1" applyFont="1" applyFill="1" applyBorder="1" applyAlignment="1">
      <alignment horizontal="center"/>
    </xf>
    <xf numFmtId="43" fontId="3" fillId="0" borderId="12" xfId="1" applyFont="1" applyFill="1" applyBorder="1" applyAlignment="1">
      <alignment horizontal="center"/>
    </xf>
    <xf numFmtId="44" fontId="3" fillId="0" borderId="0" xfId="2" applyFont="1" applyFill="1" applyBorder="1" applyAlignment="1">
      <alignment horizontal="center"/>
    </xf>
    <xf numFmtId="44" fontId="3" fillId="0" borderId="5" xfId="2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13" xfId="0" applyFont="1" applyBorder="1"/>
    <xf numFmtId="0" fontId="3" fillId="0" borderId="13" xfId="0" applyFont="1" applyBorder="1" applyAlignment="1">
      <alignment horizontal="center"/>
    </xf>
    <xf numFmtId="43" fontId="8" fillId="5" borderId="14" xfId="1" applyFont="1" applyFill="1" applyBorder="1"/>
    <xf numFmtId="43" fontId="9" fillId="0" borderId="14" xfId="1" applyFont="1" applyFill="1" applyBorder="1"/>
    <xf numFmtId="164" fontId="3" fillId="0" borderId="0" xfId="0" applyNumberFormat="1" applyFont="1"/>
    <xf numFmtId="164" fontId="3" fillId="0" borderId="5" xfId="0" applyNumberFormat="1" applyFont="1" applyBorder="1"/>
    <xf numFmtId="43" fontId="8" fillId="5" borderId="13" xfId="1" applyFont="1" applyFill="1" applyBorder="1" applyAlignment="1">
      <alignment horizontal="center"/>
    </xf>
    <xf numFmtId="43" fontId="3" fillId="0" borderId="13" xfId="1" applyFont="1" applyFill="1" applyBorder="1" applyAlignment="1">
      <alignment horizontal="center"/>
    </xf>
    <xf numFmtId="43" fontId="3" fillId="5" borderId="13" xfId="1" applyFont="1" applyFill="1" applyBorder="1" applyAlignment="1">
      <alignment horizontal="center"/>
    </xf>
    <xf numFmtId="43" fontId="3" fillId="5" borderId="14" xfId="1" applyFont="1" applyFill="1" applyBorder="1" applyAlignment="1">
      <alignment horizontal="center"/>
    </xf>
    <xf numFmtId="43" fontId="3" fillId="0" borderId="14" xfId="1" applyFont="1" applyFill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0" fontId="7" fillId="0" borderId="15" xfId="0" applyFont="1" applyBorder="1"/>
    <xf numFmtId="0" fontId="3" fillId="0" borderId="15" xfId="0" applyFont="1" applyBorder="1" applyAlignment="1">
      <alignment horizontal="center"/>
    </xf>
    <xf numFmtId="43" fontId="3" fillId="5" borderId="15" xfId="1" applyFont="1" applyFill="1" applyBorder="1" applyAlignment="1">
      <alignment horizontal="center"/>
    </xf>
    <xf numFmtId="43" fontId="3" fillId="0" borderId="15" xfId="1" applyFont="1" applyFill="1" applyBorder="1" applyAlignment="1">
      <alignment horizontal="center"/>
    </xf>
    <xf numFmtId="0" fontId="7" fillId="2" borderId="16" xfId="0" applyFont="1" applyFill="1" applyBorder="1" applyAlignment="1">
      <alignment horizontal="center"/>
    </xf>
    <xf numFmtId="43" fontId="7" fillId="2" borderId="16" xfId="1" applyFont="1" applyFill="1" applyBorder="1" applyAlignment="1">
      <alignment horizontal="center"/>
    </xf>
    <xf numFmtId="44" fontId="3" fillId="3" borderId="0" xfId="2" applyFont="1" applyFill="1" applyBorder="1" applyAlignment="1">
      <alignment horizontal="center"/>
    </xf>
    <xf numFmtId="44" fontId="7" fillId="3" borderId="5" xfId="2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65" fontId="7" fillId="3" borderId="0" xfId="1" applyNumberFormat="1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44" fontId="7" fillId="3" borderId="0" xfId="2" applyFont="1" applyFill="1" applyBorder="1" applyAlignment="1">
      <alignment horizontal="center"/>
    </xf>
    <xf numFmtId="44" fontId="7" fillId="3" borderId="0" xfId="2" applyFont="1" applyFill="1" applyAlignment="1">
      <alignment horizontal="center"/>
    </xf>
    <xf numFmtId="44" fontId="3" fillId="3" borderId="0" xfId="2" applyFont="1" applyFill="1"/>
    <xf numFmtId="44" fontId="3" fillId="3" borderId="5" xfId="2" applyFont="1" applyFill="1" applyBorder="1"/>
    <xf numFmtId="0" fontId="5" fillId="3" borderId="0" xfId="0" applyFont="1" applyFill="1"/>
    <xf numFmtId="0" fontId="0" fillId="0" borderId="0" xfId="0"/>
    <xf numFmtId="0" fontId="5" fillId="3" borderId="5" xfId="0" applyFont="1" applyFill="1" applyBorder="1"/>
    <xf numFmtId="17" fontId="6" fillId="6" borderId="7" xfId="0" applyNumberFormat="1" applyFont="1" applyFill="1" applyBorder="1" applyAlignment="1">
      <alignment horizontal="left"/>
    </xf>
    <xf numFmtId="0" fontId="5" fillId="6" borderId="3" xfId="0" applyFont="1" applyFill="1" applyBorder="1"/>
    <xf numFmtId="0" fontId="7" fillId="2" borderId="17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3" fillId="0" borderId="4" xfId="0" applyFont="1" applyBorder="1"/>
    <xf numFmtId="0" fontId="3" fillId="0" borderId="8" xfId="0" applyFont="1" applyBorder="1" applyAlignment="1">
      <alignment horizontal="center"/>
    </xf>
    <xf numFmtId="167" fontId="10" fillId="5" borderId="18" xfId="3" applyNumberFormat="1" applyFont="1" applyFill="1" applyBorder="1"/>
    <xf numFmtId="167" fontId="10" fillId="0" borderId="19" xfId="3" applyNumberFormat="1" applyFont="1" applyFill="1" applyBorder="1"/>
    <xf numFmtId="166" fontId="3" fillId="0" borderId="5" xfId="3" applyFont="1" applyFill="1" applyBorder="1"/>
    <xf numFmtId="165" fontId="5" fillId="0" borderId="4" xfId="0" applyNumberFormat="1" applyFont="1" applyBorder="1" applyAlignment="1">
      <alignment horizontal="center"/>
    </xf>
    <xf numFmtId="0" fontId="7" fillId="0" borderId="20" xfId="0" applyFont="1" applyBorder="1"/>
    <xf numFmtId="0" fontId="3" fillId="0" borderId="21" xfId="0" applyFont="1" applyBorder="1" applyAlignment="1">
      <alignment horizontal="center"/>
    </xf>
    <xf numFmtId="167" fontId="3" fillId="5" borderId="19" xfId="0" applyNumberFormat="1" applyFont="1" applyFill="1" applyBorder="1"/>
    <xf numFmtId="167" fontId="3" fillId="0" borderId="19" xfId="0" applyNumberFormat="1" applyFont="1" applyBorder="1"/>
    <xf numFmtId="167" fontId="3" fillId="5" borderId="13" xfId="3" applyNumberFormat="1" applyFont="1" applyFill="1" applyBorder="1"/>
    <xf numFmtId="167" fontId="3" fillId="0" borderId="13" xfId="2" applyNumberFormat="1" applyFont="1" applyFill="1" applyBorder="1"/>
    <xf numFmtId="167" fontId="3" fillId="0" borderId="13" xfId="3" applyNumberFormat="1" applyFont="1" applyFill="1" applyBorder="1"/>
    <xf numFmtId="44" fontId="3" fillId="0" borderId="5" xfId="2" applyFont="1" applyFill="1" applyBorder="1"/>
    <xf numFmtId="1" fontId="5" fillId="0" borderId="4" xfId="0" applyNumberFormat="1" applyFont="1" applyBorder="1" applyAlignment="1">
      <alignment horizontal="center"/>
    </xf>
    <xf numFmtId="167" fontId="3" fillId="5" borderId="21" xfId="2" applyNumberFormat="1" applyFont="1" applyFill="1" applyBorder="1"/>
    <xf numFmtId="167" fontId="3" fillId="0" borderId="14" xfId="2" applyNumberFormat="1" applyFont="1" applyFill="1" applyBorder="1"/>
    <xf numFmtId="1" fontId="3" fillId="0" borderId="20" xfId="0" applyNumberFormat="1" applyFont="1" applyBorder="1" applyAlignment="1">
      <alignment horizontal="center"/>
    </xf>
    <xf numFmtId="167" fontId="3" fillId="0" borderId="19" xfId="2" applyNumberFormat="1" applyFont="1" applyFill="1" applyBorder="1"/>
    <xf numFmtId="167" fontId="3" fillId="0" borderId="22" xfId="2" applyNumberFormat="1" applyFont="1" applyFill="1" applyBorder="1"/>
    <xf numFmtId="167" fontId="3" fillId="0" borderId="20" xfId="2" applyNumberFormat="1" applyFont="1" applyFill="1" applyBorder="1"/>
    <xf numFmtId="167" fontId="3" fillId="5" borderId="13" xfId="2" applyNumberFormat="1" applyFont="1" applyFill="1" applyBorder="1"/>
    <xf numFmtId="0" fontId="5" fillId="3" borderId="4" xfId="0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167" fontId="5" fillId="2" borderId="1" xfId="0" applyNumberFormat="1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165" fontId="5" fillId="3" borderId="0" xfId="0" applyNumberFormat="1" applyFont="1" applyFill="1" applyAlignment="1">
      <alignment horizontal="center"/>
    </xf>
    <xf numFmtId="165" fontId="5" fillId="0" borderId="0" xfId="0" applyNumberFormat="1" applyFont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1" fontId="7" fillId="2" borderId="1" xfId="0" applyNumberFormat="1" applyFont="1" applyFill="1" applyBorder="1" applyAlignment="1">
      <alignment horizontal="center"/>
    </xf>
    <xf numFmtId="167" fontId="7" fillId="2" borderId="7" xfId="0" applyNumberFormat="1" applyFont="1" applyFill="1" applyBorder="1" applyAlignment="1">
      <alignment horizontal="center"/>
    </xf>
    <xf numFmtId="166" fontId="7" fillId="3" borderId="5" xfId="0" applyNumberFormat="1" applyFont="1" applyFill="1" applyBorder="1" applyAlignment="1">
      <alignment horizontal="center"/>
    </xf>
    <xf numFmtId="0" fontId="3" fillId="3" borderId="23" xfId="0" applyFont="1" applyFill="1" applyBorder="1"/>
    <xf numFmtId="0" fontId="3" fillId="3" borderId="24" xfId="0" applyFont="1" applyFill="1" applyBorder="1"/>
    <xf numFmtId="0" fontId="0" fillId="0" borderId="24" xfId="0" applyBorder="1"/>
    <xf numFmtId="0" fontId="3" fillId="3" borderId="25" xfId="0" applyFont="1" applyFill="1" applyBorder="1"/>
    <xf numFmtId="165" fontId="3" fillId="0" borderId="0" xfId="0" applyNumberFormat="1" applyFont="1"/>
    <xf numFmtId="1" fontId="3" fillId="0" borderId="0" xfId="0" applyNumberFormat="1" applyFont="1"/>
  </cellXfs>
  <cellStyles count="4">
    <cellStyle name="Comma" xfId="1" builtinId="3"/>
    <cellStyle name="Currency" xfId="2" builtinId="4"/>
    <cellStyle name="Currency 2" xfId="3" xr:uid="{AE359517-B204-42B8-875A-CF8F208A22D4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melo.ntwagae\AppData\Local\Microsoft\Windows\INetCache\Content.Outlook\2SDR4H0F\Copy%20of%20Group%20Financial%20August%20-FINAL%20(003).xlsx" TargetMode="External"/><Relationship Id="rId1" Type="http://schemas.openxmlformats.org/officeDocument/2006/relationships/externalLinkPath" Target="/Users/Tumelo.ntwagae/AppData/Local/Microsoft/Windows/INetCache/Content.Outlook/2SDR4H0F/Copy%20of%20Group%20Financial%20August%20-FINAL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Epiroc"/>
      <sheetName val="Cape Town"/>
      <sheetName val="Gentex"/>
      <sheetName val="Mellets"/>
      <sheetName val="Namlog HeadOffice"/>
      <sheetName val="Osborne"/>
      <sheetName val="Port Elizabeth"/>
      <sheetName val="Rosh Pinah"/>
      <sheetName val="Springbok"/>
      <sheetName val="SLI"/>
      <sheetName val="Truck Air"/>
      <sheetName val="Raw unbilled"/>
    </sheetNames>
    <sheetDataSet>
      <sheetData sheetId="0"/>
      <sheetData sheetId="1">
        <row r="41">
          <cell r="P41">
            <v>98703.110000000015</v>
          </cell>
          <cell r="T41">
            <v>95357.709999999992</v>
          </cell>
          <cell r="U41">
            <v>0</v>
          </cell>
          <cell r="V41">
            <v>0</v>
          </cell>
          <cell r="W41">
            <v>3345.4</v>
          </cell>
          <cell r="X41">
            <v>0</v>
          </cell>
        </row>
        <row r="52">
          <cell r="P52">
            <v>4727.7</v>
          </cell>
          <cell r="T52">
            <v>4727.7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</row>
      </sheetData>
      <sheetData sheetId="2">
        <row r="4">
          <cell r="P4">
            <v>493.74</v>
          </cell>
          <cell r="T4">
            <v>0</v>
          </cell>
          <cell r="V4">
            <v>493.74</v>
          </cell>
        </row>
      </sheetData>
      <sheetData sheetId="3">
        <row r="9">
          <cell r="P9">
            <v>3534.7900000000004</v>
          </cell>
          <cell r="T9">
            <v>0</v>
          </cell>
          <cell r="U9">
            <v>1346.02</v>
          </cell>
          <cell r="V9">
            <v>0</v>
          </cell>
          <cell r="W9">
            <v>2188.77</v>
          </cell>
          <cell r="X9">
            <v>0</v>
          </cell>
        </row>
        <row r="131">
          <cell r="P131">
            <v>280630.76</v>
          </cell>
          <cell r="U131">
            <v>260385.4</v>
          </cell>
          <cell r="W131">
            <v>20245.36</v>
          </cell>
        </row>
      </sheetData>
      <sheetData sheetId="4">
        <row r="57">
          <cell r="P57">
            <v>56378.599999999984</v>
          </cell>
          <cell r="T57">
            <v>4315.59</v>
          </cell>
          <cell r="U57">
            <v>49431.419999999991</v>
          </cell>
          <cell r="V57">
            <v>76.599999999999994</v>
          </cell>
          <cell r="W57">
            <v>2554.9899999999998</v>
          </cell>
          <cell r="X57">
            <v>0</v>
          </cell>
        </row>
        <row r="283">
          <cell r="P283">
            <v>316449.47666666709</v>
          </cell>
          <cell r="T283">
            <v>645.44000000000005</v>
          </cell>
          <cell r="U283">
            <v>277903.71666666691</v>
          </cell>
          <cell r="V283">
            <v>0</v>
          </cell>
          <cell r="W283">
            <v>32608.859999999997</v>
          </cell>
          <cell r="X283">
            <v>5291.4600000000009</v>
          </cell>
        </row>
      </sheetData>
      <sheetData sheetId="5">
        <row r="16">
          <cell r="P16">
            <v>5120.46</v>
          </cell>
          <cell r="T16">
            <v>0</v>
          </cell>
          <cell r="U16">
            <v>982.67000000000007</v>
          </cell>
          <cell r="V16">
            <v>-1</v>
          </cell>
          <cell r="W16">
            <v>4138.79</v>
          </cell>
          <cell r="X16">
            <v>0</v>
          </cell>
        </row>
        <row r="123">
          <cell r="P123">
            <v>99106.690000000031</v>
          </cell>
          <cell r="T123">
            <v>0</v>
          </cell>
          <cell r="U123">
            <v>98820.830000000031</v>
          </cell>
          <cell r="V123">
            <v>1</v>
          </cell>
          <cell r="W123">
            <v>284.86</v>
          </cell>
          <cell r="X123">
            <v>0</v>
          </cell>
        </row>
      </sheetData>
      <sheetData sheetId="6">
        <row r="4">
          <cell r="P4">
            <v>787.38</v>
          </cell>
          <cell r="U4">
            <v>787.38</v>
          </cell>
        </row>
      </sheetData>
      <sheetData sheetId="7">
        <row r="5">
          <cell r="P5">
            <v>281.38</v>
          </cell>
          <cell r="U5">
            <v>281.38</v>
          </cell>
        </row>
      </sheetData>
      <sheetData sheetId="8">
        <row r="646">
          <cell r="P646">
            <v>332642.78000000003</v>
          </cell>
          <cell r="T646">
            <v>332642.78000000003</v>
          </cell>
        </row>
        <row r="744">
          <cell r="P744">
            <v>6098.5699999999979</v>
          </cell>
          <cell r="T744">
            <v>6098.5699999999979</v>
          </cell>
        </row>
      </sheetData>
      <sheetData sheetId="9">
        <row r="3">
          <cell r="P3">
            <v>25681.59</v>
          </cell>
          <cell r="T3">
            <v>25681.59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</row>
        <row r="933">
          <cell r="P933">
            <v>497.51000000000005</v>
          </cell>
          <cell r="U933">
            <v>497.51000000000005</v>
          </cell>
        </row>
      </sheetData>
      <sheetData sheetId="10">
        <row r="19">
          <cell r="P19">
            <v>35385.69</v>
          </cell>
          <cell r="T19">
            <v>206.91</v>
          </cell>
          <cell r="U19">
            <v>16115.25</v>
          </cell>
          <cell r="V19">
            <v>6794.51</v>
          </cell>
          <cell r="W19">
            <v>12269.02</v>
          </cell>
          <cell r="X19">
            <v>0</v>
          </cell>
        </row>
        <row r="132">
          <cell r="P132">
            <v>237140.16000000015</v>
          </cell>
          <cell r="T132">
            <v>0</v>
          </cell>
          <cell r="U132">
            <v>223087.36000000013</v>
          </cell>
          <cell r="V132">
            <v>0</v>
          </cell>
          <cell r="W132">
            <v>14052.8</v>
          </cell>
          <cell r="X132">
            <v>0</v>
          </cell>
        </row>
      </sheetData>
      <sheetData sheetId="11">
        <row r="54">
          <cell r="P54">
            <v>29236.620000000006</v>
          </cell>
          <cell r="T54">
            <v>0</v>
          </cell>
          <cell r="U54">
            <v>21517.390000000007</v>
          </cell>
          <cell r="V54">
            <v>6520.02</v>
          </cell>
          <cell r="W54">
            <v>1199.21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3B77E-9342-40D9-98D3-6E810340C674}">
  <dimension ref="A1:M46"/>
  <sheetViews>
    <sheetView tabSelected="1" workbookViewId="0">
      <selection activeCell="J23" sqref="J23:K23"/>
    </sheetView>
  </sheetViews>
  <sheetFormatPr defaultColWidth="9.109375" defaultRowHeight="13.8" x14ac:dyDescent="0.25"/>
  <cols>
    <col min="1" max="1" width="9.109375" style="4"/>
    <col min="2" max="2" width="22.44140625" style="4" customWidth="1"/>
    <col min="3" max="3" width="19.44140625" style="4" customWidth="1"/>
    <col min="4" max="4" width="24.88671875" style="4" customWidth="1"/>
    <col min="5" max="5" width="17.5546875" style="4" customWidth="1"/>
    <col min="6" max="6" width="18.5546875" style="4" customWidth="1"/>
    <col min="7" max="7" width="22.21875" style="4" customWidth="1"/>
    <col min="8" max="8" width="25" style="4" customWidth="1"/>
    <col min="9" max="9" width="21.33203125" style="4" customWidth="1"/>
    <col min="10" max="10" width="25.109375" style="4" customWidth="1"/>
    <col min="11" max="11" width="20.44140625" style="4" customWidth="1"/>
    <col min="12" max="12" width="0.88671875" style="4" hidden="1" customWidth="1"/>
    <col min="13" max="13" width="1.109375" style="4" hidden="1" customWidth="1"/>
    <col min="14" max="16384" width="9.109375" style="4"/>
  </cols>
  <sheetData>
    <row r="1" spans="1:13" ht="23.4" thickBo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13" ht="17.399999999999999" x14ac:dyDescent="0.3">
      <c r="A3" s="5"/>
      <c r="B3" s="6"/>
      <c r="C3" s="6"/>
      <c r="D3" s="6"/>
      <c r="E3" s="6"/>
      <c r="F3" s="6"/>
      <c r="G3" s="6"/>
      <c r="H3" s="6"/>
      <c r="I3" s="6"/>
      <c r="J3" s="8"/>
      <c r="K3" s="8"/>
      <c r="L3" s="6"/>
      <c r="M3" s="7"/>
    </row>
    <row r="4" spans="1:13" ht="14.4" thickBot="1" x14ac:dyDescent="0.3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1:13" ht="18" thickBot="1" x14ac:dyDescent="0.35">
      <c r="A5" s="9"/>
      <c r="B5" s="10" t="s">
        <v>1</v>
      </c>
      <c r="C5" s="6"/>
      <c r="D5" s="6"/>
      <c r="E5" s="6"/>
      <c r="F5" s="6"/>
      <c r="G5" s="6"/>
      <c r="H5" s="6"/>
      <c r="I5" s="6"/>
      <c r="J5" s="11"/>
      <c r="K5" s="11"/>
      <c r="L5" s="12"/>
      <c r="M5" s="13"/>
    </row>
    <row r="6" spans="1:13" ht="16.2" thickBot="1" x14ac:dyDescent="0.35">
      <c r="A6" s="9"/>
      <c r="B6" s="14" t="s">
        <v>2</v>
      </c>
      <c r="C6" s="15" t="s">
        <v>3</v>
      </c>
      <c r="D6" s="15" t="s">
        <v>4</v>
      </c>
      <c r="E6" s="16" t="s">
        <v>5</v>
      </c>
      <c r="F6" s="16" t="s">
        <v>6</v>
      </c>
      <c r="G6" s="16" t="s">
        <v>7</v>
      </c>
      <c r="H6" s="15" t="s">
        <v>8</v>
      </c>
      <c r="I6" s="16" t="s">
        <v>9</v>
      </c>
      <c r="J6"/>
      <c r="K6"/>
      <c r="L6" s="17"/>
      <c r="M6" s="18"/>
    </row>
    <row r="7" spans="1:13" ht="15.6" x14ac:dyDescent="0.3">
      <c r="A7" s="19"/>
      <c r="B7" s="20" t="s">
        <v>10</v>
      </c>
      <c r="C7" s="21">
        <v>7</v>
      </c>
      <c r="D7" s="22">
        <f>[1]Epiroc!P52</f>
        <v>4727.7</v>
      </c>
      <c r="E7" s="23" cm="1">
        <f t="array" ref="E7:I7">[1]Epiroc!T52:X52</f>
        <v>4727.7</v>
      </c>
      <c r="F7" s="24">
        <v>0</v>
      </c>
      <c r="G7" s="25">
        <v>0</v>
      </c>
      <c r="H7" s="25">
        <v>0</v>
      </c>
      <c r="I7" s="25">
        <v>0</v>
      </c>
      <c r="J7"/>
      <c r="K7"/>
      <c r="L7" s="26"/>
      <c r="M7" s="27"/>
    </row>
    <row r="8" spans="1:13" ht="15.6" x14ac:dyDescent="0.3">
      <c r="A8" s="28"/>
      <c r="B8" s="29" t="s">
        <v>11</v>
      </c>
      <c r="C8" s="30">
        <v>118</v>
      </c>
      <c r="D8" s="31">
        <f>[1]Gentex!P131</f>
        <v>280630.76</v>
      </c>
      <c r="E8" s="32" cm="1">
        <f t="array" ref="E8:I8">[1]Gentex!T131:X131</f>
        <v>0</v>
      </c>
      <c r="F8" s="32">
        <v>260385.4</v>
      </c>
      <c r="G8" s="32">
        <v>0</v>
      </c>
      <c r="H8" s="32">
        <v>20245.36</v>
      </c>
      <c r="I8" s="32">
        <v>0</v>
      </c>
      <c r="J8"/>
      <c r="K8"/>
      <c r="L8" s="33"/>
      <c r="M8" s="34"/>
    </row>
    <row r="9" spans="1:13" ht="15.6" x14ac:dyDescent="0.3">
      <c r="A9" s="19"/>
      <c r="B9" s="29" t="s">
        <v>12</v>
      </c>
      <c r="C9" s="30">
        <v>219</v>
      </c>
      <c r="D9" s="35">
        <f>[1]Mellets!P283</f>
        <v>316449.47666666709</v>
      </c>
      <c r="E9" s="36" cm="1">
        <f t="array" ref="E9:I9">[1]Mellets!T283:X283</f>
        <v>645.44000000000005</v>
      </c>
      <c r="F9" s="36">
        <v>277903.71666666691</v>
      </c>
      <c r="G9" s="36">
        <v>0</v>
      </c>
      <c r="H9" s="36">
        <v>32608.859999999997</v>
      </c>
      <c r="I9" s="36">
        <v>5291.4600000000009</v>
      </c>
      <c r="J9"/>
      <c r="K9"/>
      <c r="L9" s="26"/>
      <c r="M9" s="27"/>
    </row>
    <row r="10" spans="1:13" ht="15.6" x14ac:dyDescent="0.3">
      <c r="A10" s="19"/>
      <c r="B10" s="29" t="s">
        <v>13</v>
      </c>
      <c r="C10" s="30">
        <v>103</v>
      </c>
      <c r="D10" s="37">
        <f>'[1]Namlog HeadOffice'!P123</f>
        <v>99106.690000000031</v>
      </c>
      <c r="E10" s="36" cm="1">
        <f t="array" ref="E10:I10">'[1]Namlog HeadOffice'!T123:X123</f>
        <v>0</v>
      </c>
      <c r="F10" s="36">
        <v>98820.830000000031</v>
      </c>
      <c r="G10" s="36">
        <v>1</v>
      </c>
      <c r="H10" s="36">
        <v>284.86</v>
      </c>
      <c r="I10" s="36">
        <v>0</v>
      </c>
      <c r="J10"/>
      <c r="K10"/>
      <c r="L10" s="26"/>
      <c r="M10" s="27"/>
    </row>
    <row r="11" spans="1:13" ht="15.6" x14ac:dyDescent="0.3">
      <c r="A11" s="19"/>
      <c r="B11" s="29" t="s">
        <v>14</v>
      </c>
      <c r="C11" s="30">
        <v>2</v>
      </c>
      <c r="D11" s="37">
        <f>[1]Osborne!P4</f>
        <v>787.38</v>
      </c>
      <c r="E11" s="36" cm="1">
        <f t="array" ref="E11:I11">[1]Osborne!T4:X4</f>
        <v>0</v>
      </c>
      <c r="F11" s="36">
        <v>787.38</v>
      </c>
      <c r="G11" s="36">
        <v>0</v>
      </c>
      <c r="H11" s="36">
        <v>0</v>
      </c>
      <c r="I11" s="36">
        <v>0</v>
      </c>
      <c r="J11"/>
      <c r="K11"/>
      <c r="L11" s="26"/>
      <c r="M11" s="27"/>
    </row>
    <row r="12" spans="1:13" ht="15.6" x14ac:dyDescent="0.3">
      <c r="A12" s="19"/>
      <c r="B12" s="29" t="s">
        <v>15</v>
      </c>
      <c r="C12" s="30">
        <v>3</v>
      </c>
      <c r="D12" s="38">
        <f>'[1]Port Elizabeth'!P5</f>
        <v>281.38</v>
      </c>
      <c r="E12" s="39" cm="1">
        <f t="array" ref="E12:I12">'[1]Port Elizabeth'!T5:X5</f>
        <v>0</v>
      </c>
      <c r="F12" s="39">
        <v>281.38</v>
      </c>
      <c r="G12" s="39">
        <v>0</v>
      </c>
      <c r="H12" s="39">
        <v>0</v>
      </c>
      <c r="I12" s="39">
        <v>0</v>
      </c>
      <c r="J12"/>
      <c r="K12"/>
      <c r="L12" s="26"/>
      <c r="M12" s="27"/>
    </row>
    <row r="13" spans="1:13" ht="15.6" x14ac:dyDescent="0.3">
      <c r="A13" s="19"/>
      <c r="B13" s="29" t="s">
        <v>16</v>
      </c>
      <c r="C13" s="30">
        <v>94</v>
      </c>
      <c r="D13" s="38">
        <f>'[1]Rosh Pinah'!P744</f>
        <v>6098.5699999999979</v>
      </c>
      <c r="E13" s="39" cm="1">
        <f t="array" ref="E13:I13">'[1]Rosh Pinah'!T744:X744</f>
        <v>6098.5699999999979</v>
      </c>
      <c r="F13" s="39">
        <v>0</v>
      </c>
      <c r="G13" s="39">
        <v>0</v>
      </c>
      <c r="H13" s="39">
        <v>0</v>
      </c>
      <c r="I13" s="39">
        <v>0</v>
      </c>
      <c r="J13"/>
      <c r="K13"/>
      <c r="L13" s="26"/>
      <c r="M13" s="27"/>
    </row>
    <row r="14" spans="1:13" ht="15.6" x14ac:dyDescent="0.3">
      <c r="A14" s="19"/>
      <c r="B14" s="29" t="s">
        <v>17</v>
      </c>
      <c r="C14" s="30">
        <v>3</v>
      </c>
      <c r="D14" s="38">
        <f>[1]Springbok!P933</f>
        <v>497.51000000000005</v>
      </c>
      <c r="E14" s="39" cm="1">
        <f t="array" ref="E14:I14">[1]Springbok!T933:X933</f>
        <v>0</v>
      </c>
      <c r="F14" s="39">
        <v>497.51000000000005</v>
      </c>
      <c r="G14" s="39">
        <v>0</v>
      </c>
      <c r="H14" s="39">
        <v>0</v>
      </c>
      <c r="I14" s="39">
        <v>0</v>
      </c>
      <c r="J14"/>
      <c r="K14"/>
      <c r="L14" s="26"/>
      <c r="M14" s="27"/>
    </row>
    <row r="15" spans="1:13" ht="15.6" x14ac:dyDescent="0.3">
      <c r="A15" s="19"/>
      <c r="B15" s="29" t="s">
        <v>18</v>
      </c>
      <c r="C15" s="40">
        <v>108</v>
      </c>
      <c r="D15" s="38">
        <f>[1]SLI!P132</f>
        <v>237140.16000000015</v>
      </c>
      <c r="E15" s="39" cm="1">
        <f t="array" ref="E15:I15">[1]SLI!T132:X132</f>
        <v>0</v>
      </c>
      <c r="F15" s="39">
        <v>223087.36000000013</v>
      </c>
      <c r="G15" s="39">
        <v>0</v>
      </c>
      <c r="H15" s="39">
        <v>14052.8</v>
      </c>
      <c r="I15" s="39">
        <v>0</v>
      </c>
      <c r="J15"/>
      <c r="K15"/>
      <c r="L15" s="26"/>
      <c r="M15" s="27"/>
    </row>
    <row r="16" spans="1:13" ht="16.2" thickBot="1" x14ac:dyDescent="0.35">
      <c r="A16" s="19"/>
      <c r="B16" s="41" t="s">
        <v>19</v>
      </c>
      <c r="C16" s="42">
        <v>52</v>
      </c>
      <c r="D16" s="43">
        <f>'[1]Truck Air'!P54</f>
        <v>29236.620000000006</v>
      </c>
      <c r="E16" s="44" cm="1">
        <f t="array" ref="E16:H16">'[1]Truck Air'!T54:W54</f>
        <v>0</v>
      </c>
      <c r="F16" s="44">
        <v>21517.390000000007</v>
      </c>
      <c r="G16" s="44">
        <v>6520.02</v>
      </c>
      <c r="H16" s="44">
        <v>1199.21</v>
      </c>
      <c r="I16" s="44"/>
      <c r="J16"/>
      <c r="K16"/>
      <c r="L16" s="26"/>
      <c r="M16" s="27"/>
    </row>
    <row r="17" spans="1:13" ht="16.2" thickBot="1" x14ac:dyDescent="0.35">
      <c r="A17" s="9"/>
      <c r="B17" s="17"/>
      <c r="C17" s="45">
        <f>SUM(C7:C16)</f>
        <v>709</v>
      </c>
      <c r="D17" s="46">
        <f t="shared" ref="D17:I17" si="0">SUM(D7:D16)</f>
        <v>974956.24666666728</v>
      </c>
      <c r="E17" s="46">
        <f t="shared" si="0"/>
        <v>11471.709999999997</v>
      </c>
      <c r="F17" s="46">
        <f t="shared" si="0"/>
        <v>883280.96666666714</v>
      </c>
      <c r="G17" s="46">
        <f t="shared" si="0"/>
        <v>6521.02</v>
      </c>
      <c r="H17" s="46">
        <f t="shared" si="0"/>
        <v>68391.090000000011</v>
      </c>
      <c r="I17" s="46">
        <f t="shared" si="0"/>
        <v>5291.4600000000009</v>
      </c>
      <c r="J17"/>
      <c r="K17"/>
      <c r="L17" s="47"/>
      <c r="M17" s="48"/>
    </row>
    <row r="18" spans="1:13" ht="15.6" x14ac:dyDescent="0.3">
      <c r="A18" s="9"/>
      <c r="B18" s="17"/>
      <c r="C18" s="49"/>
      <c r="D18" s="50"/>
      <c r="E18" s="50"/>
      <c r="F18" s="50"/>
      <c r="G18" s="50"/>
      <c r="H18" s="50"/>
      <c r="I18" s="6"/>
      <c r="J18"/>
      <c r="K18"/>
      <c r="L18" s="47"/>
      <c r="M18" s="48"/>
    </row>
    <row r="19" spans="1:13" ht="15.6" x14ac:dyDescent="0.3">
      <c r="A19" s="9"/>
      <c r="B19" s="17"/>
      <c r="C19" s="49"/>
      <c r="D19" s="50"/>
      <c r="E19" s="50"/>
      <c r="F19" s="50"/>
      <c r="G19" s="50"/>
      <c r="H19" s="50"/>
      <c r="I19" s="6"/>
      <c r="J19"/>
      <c r="K19"/>
      <c r="L19" s="47"/>
      <c r="M19" s="48"/>
    </row>
    <row r="20" spans="1:13" ht="15.6" x14ac:dyDescent="0.3">
      <c r="A20" s="9"/>
      <c r="B20" s="17"/>
      <c r="C20" s="51"/>
      <c r="D20" s="52"/>
      <c r="E20" s="52"/>
      <c r="F20" s="52"/>
      <c r="G20" s="52"/>
      <c r="H20" s="52"/>
      <c r="I20" s="6"/>
      <c r="J20"/>
      <c r="K20"/>
      <c r="L20" s="47"/>
      <c r="M20" s="48"/>
    </row>
    <row r="21" spans="1:13" ht="15.6" x14ac:dyDescent="0.3">
      <c r="A21" s="9"/>
      <c r="B21" s="17"/>
      <c r="C21" s="51"/>
      <c r="D21" s="53"/>
      <c r="E21" s="53"/>
      <c r="F21" s="53"/>
      <c r="G21" s="53"/>
      <c r="H21" s="53"/>
      <c r="I21" s="6"/>
      <c r="J21"/>
      <c r="K21"/>
      <c r="L21" s="47"/>
      <c r="M21" s="48"/>
    </row>
    <row r="22" spans="1:13" ht="15.6" x14ac:dyDescent="0.3">
      <c r="A22" s="9"/>
      <c r="B22" s="17"/>
      <c r="C22" s="6"/>
      <c r="D22" s="54"/>
      <c r="E22" s="54"/>
      <c r="F22" s="54"/>
      <c r="G22" s="54"/>
      <c r="H22" s="54"/>
      <c r="I22" s="6"/>
      <c r="J22"/>
      <c r="K22"/>
      <c r="L22" s="47"/>
      <c r="M22" s="55"/>
    </row>
    <row r="23" spans="1:13" ht="15" thickBot="1" x14ac:dyDescent="0.35">
      <c r="A23" s="9"/>
      <c r="B23" s="56"/>
      <c r="C23" s="56"/>
      <c r="D23" s="56"/>
      <c r="E23" s="56"/>
      <c r="F23" s="56"/>
      <c r="G23" s="56"/>
      <c r="H23" s="56"/>
      <c r="I23" s="56"/>
      <c r="J23" s="57"/>
      <c r="K23" s="57"/>
      <c r="L23" s="47"/>
      <c r="M23" s="58"/>
    </row>
    <row r="24" spans="1:13" ht="18" thickBot="1" x14ac:dyDescent="0.35">
      <c r="A24" s="9"/>
      <c r="B24" s="59" t="s">
        <v>20</v>
      </c>
      <c r="C24" s="60"/>
      <c r="D24" s="56"/>
      <c r="E24" s="56"/>
      <c r="F24" s="56"/>
      <c r="G24" s="56"/>
      <c r="H24" s="56"/>
      <c r="I24" s="56"/>
      <c r="J24" s="57"/>
      <c r="K24" s="57"/>
      <c r="L24" s="47"/>
      <c r="M24" s="58"/>
    </row>
    <row r="25" spans="1:13" ht="16.2" thickBot="1" x14ac:dyDescent="0.35">
      <c r="A25" s="9"/>
      <c r="B25" s="14" t="s">
        <v>2</v>
      </c>
      <c r="C25" s="15" t="s">
        <v>3</v>
      </c>
      <c r="D25" s="16" t="s">
        <v>4</v>
      </c>
      <c r="E25" s="61" t="s">
        <v>5</v>
      </c>
      <c r="F25" s="61" t="s">
        <v>6</v>
      </c>
      <c r="G25" s="61" t="s">
        <v>7</v>
      </c>
      <c r="H25" s="62" t="s">
        <v>8</v>
      </c>
      <c r="I25" s="61" t="s">
        <v>9</v>
      </c>
      <c r="J25"/>
      <c r="K25"/>
      <c r="L25" s="47"/>
      <c r="M25" s="18"/>
    </row>
    <row r="26" spans="1:13" ht="15.6" x14ac:dyDescent="0.3">
      <c r="A26" s="63"/>
      <c r="B26" s="20" t="s">
        <v>10</v>
      </c>
      <c r="C26" s="64">
        <v>39</v>
      </c>
      <c r="D26" s="65">
        <f>[1]Epiroc!P41</f>
        <v>98703.110000000015</v>
      </c>
      <c r="E26" s="66" cm="1">
        <f t="array" ref="E26:I26">[1]Epiroc!T41:X41</f>
        <v>95357.709999999992</v>
      </c>
      <c r="F26" s="66">
        <v>0</v>
      </c>
      <c r="G26" s="66">
        <v>0</v>
      </c>
      <c r="H26" s="66">
        <v>3345.4</v>
      </c>
      <c r="I26" s="66">
        <v>0</v>
      </c>
      <c r="J26"/>
      <c r="K26"/>
      <c r="L26" s="26"/>
      <c r="M26" s="67"/>
    </row>
    <row r="27" spans="1:13" ht="15.6" x14ac:dyDescent="0.3">
      <c r="A27" s="68"/>
      <c r="B27" s="69" t="s">
        <v>21</v>
      </c>
      <c r="C27" s="70">
        <v>1</v>
      </c>
      <c r="D27" s="71">
        <f>'[1]Cape Town'!P4</f>
        <v>493.74</v>
      </c>
      <c r="E27" s="72" cm="1">
        <f t="array" ref="E27:I27">'[1]Cape Town'!T4:X4</f>
        <v>0</v>
      </c>
      <c r="F27" s="72">
        <v>0</v>
      </c>
      <c r="G27" s="72">
        <v>493.74</v>
      </c>
      <c r="H27" s="72">
        <v>0</v>
      </c>
      <c r="I27" s="72">
        <v>0</v>
      </c>
      <c r="J27"/>
      <c r="K27"/>
      <c r="L27" s="26"/>
      <c r="M27" s="34"/>
    </row>
    <row r="28" spans="1:13" ht="15.6" x14ac:dyDescent="0.3">
      <c r="A28" s="63"/>
      <c r="B28" s="29" t="s">
        <v>11</v>
      </c>
      <c r="C28" s="70">
        <v>7</v>
      </c>
      <c r="D28" s="71">
        <f>[1]Gentex!P9</f>
        <v>3534.7900000000004</v>
      </c>
      <c r="E28" s="72" cm="1">
        <f t="array" ref="E28:I28">[1]Gentex!T9:X9</f>
        <v>0</v>
      </c>
      <c r="F28" s="72">
        <v>1346.02</v>
      </c>
      <c r="G28" s="72">
        <v>0</v>
      </c>
      <c r="H28" s="72">
        <v>2188.77</v>
      </c>
      <c r="I28" s="72">
        <v>0</v>
      </c>
      <c r="J28"/>
      <c r="K28"/>
      <c r="L28" s="26"/>
      <c r="M28" s="67"/>
    </row>
    <row r="29" spans="1:13" ht="15.6" x14ac:dyDescent="0.3">
      <c r="A29" s="68"/>
      <c r="B29" s="29" t="s">
        <v>12</v>
      </c>
      <c r="C29" s="30">
        <v>55</v>
      </c>
      <c r="D29" s="73">
        <f>[1]Mellets!P57</f>
        <v>56378.599999999984</v>
      </c>
      <c r="E29" s="74" cm="1">
        <f t="array" ref="E29:I29">[1]Mellets!T57:X57</f>
        <v>4315.59</v>
      </c>
      <c r="F29" s="75">
        <v>49431.419999999991</v>
      </c>
      <c r="G29" s="75">
        <v>76.599999999999994</v>
      </c>
      <c r="H29" s="75">
        <v>2554.9899999999998</v>
      </c>
      <c r="I29" s="75">
        <v>0</v>
      </c>
      <c r="J29"/>
      <c r="K29"/>
      <c r="L29" s="26"/>
      <c r="M29" s="76"/>
    </row>
    <row r="30" spans="1:13" ht="15.6" x14ac:dyDescent="0.3">
      <c r="A30" s="77"/>
      <c r="B30" s="29" t="s">
        <v>13</v>
      </c>
      <c r="C30" s="40">
        <v>14</v>
      </c>
      <c r="D30" s="78">
        <f>'[1]Namlog HeadOffice'!P16</f>
        <v>5120.46</v>
      </c>
      <c r="E30" s="72" cm="1">
        <f t="array" ref="E30:I30">'[1]Namlog HeadOffice'!T16:X16</f>
        <v>0</v>
      </c>
      <c r="F30" s="79">
        <v>982.67000000000007</v>
      </c>
      <c r="G30" s="74">
        <v>-1</v>
      </c>
      <c r="H30" s="74">
        <v>4138.79</v>
      </c>
      <c r="I30" s="74">
        <v>0</v>
      </c>
      <c r="J30"/>
      <c r="K30"/>
      <c r="L30" s="26"/>
      <c r="M30" s="76"/>
    </row>
    <row r="31" spans="1:13" ht="15.6" x14ac:dyDescent="0.3">
      <c r="A31" s="77"/>
      <c r="B31" s="29" t="s">
        <v>16</v>
      </c>
      <c r="C31" s="80">
        <v>93</v>
      </c>
      <c r="D31" s="78">
        <f>'[1]Rosh Pinah'!P646</f>
        <v>332642.78000000003</v>
      </c>
      <c r="E31" s="72" cm="1">
        <f t="array" ref="E31:I31">'[1]Rosh Pinah'!T646:X646</f>
        <v>332642.78000000003</v>
      </c>
      <c r="F31" s="81">
        <v>0</v>
      </c>
      <c r="G31" s="82">
        <v>0</v>
      </c>
      <c r="H31" s="83">
        <v>0</v>
      </c>
      <c r="I31" s="83">
        <v>0</v>
      </c>
      <c r="J31"/>
      <c r="K31"/>
      <c r="L31" s="26"/>
      <c r="M31" s="76"/>
    </row>
    <row r="32" spans="1:13" ht="15.6" x14ac:dyDescent="0.3">
      <c r="A32" s="77"/>
      <c r="B32" s="29" t="s">
        <v>17</v>
      </c>
      <c r="C32" s="80">
        <v>1</v>
      </c>
      <c r="D32" s="78">
        <f>[1]Springbok!P3</f>
        <v>25681.59</v>
      </c>
      <c r="E32" s="72" cm="1">
        <f t="array" ref="E32:I32">[1]Springbok!T3:X3</f>
        <v>25681.59</v>
      </c>
      <c r="F32" s="81">
        <v>0</v>
      </c>
      <c r="G32" s="82">
        <v>0</v>
      </c>
      <c r="H32" s="83">
        <v>0</v>
      </c>
      <c r="I32" s="83">
        <v>0</v>
      </c>
      <c r="J32"/>
      <c r="K32"/>
      <c r="L32" s="26"/>
      <c r="M32" s="76"/>
    </row>
    <row r="33" spans="1:13" ht="16.2" thickBot="1" x14ac:dyDescent="0.35">
      <c r="A33" s="77"/>
      <c r="B33" s="29" t="s">
        <v>18</v>
      </c>
      <c r="C33" s="80">
        <v>17</v>
      </c>
      <c r="D33" s="84">
        <f>[1]SLI!P19</f>
        <v>35385.69</v>
      </c>
      <c r="E33" s="72" cm="1">
        <f t="array" ref="E33:I33">[1]SLI!T19:X19</f>
        <v>206.91</v>
      </c>
      <c r="F33" s="83">
        <v>16115.25</v>
      </c>
      <c r="G33" s="83">
        <v>6794.51</v>
      </c>
      <c r="H33" s="83">
        <v>12269.02</v>
      </c>
      <c r="I33" s="83">
        <v>0</v>
      </c>
      <c r="J33"/>
      <c r="K33"/>
      <c r="L33" s="26"/>
      <c r="M33" s="76"/>
    </row>
    <row r="34" spans="1:13" ht="16.2" thickBot="1" x14ac:dyDescent="0.35">
      <c r="A34" s="85"/>
      <c r="B34" s="51"/>
      <c r="C34" s="86">
        <f t="shared" ref="C34:I34" si="1">SUM(C26:C33)</f>
        <v>227</v>
      </c>
      <c r="D34" s="87">
        <f t="shared" si="1"/>
        <v>557940.76</v>
      </c>
      <c r="E34" s="88">
        <f t="shared" si="1"/>
        <v>458204.58</v>
      </c>
      <c r="F34" s="88">
        <f t="shared" si="1"/>
        <v>67875.359999999986</v>
      </c>
      <c r="G34" s="88">
        <f t="shared" si="1"/>
        <v>7363.85</v>
      </c>
      <c r="H34" s="88">
        <f t="shared" si="1"/>
        <v>24496.97</v>
      </c>
      <c r="I34" s="88">
        <f t="shared" si="1"/>
        <v>0</v>
      </c>
      <c r="J34"/>
      <c r="K34"/>
      <c r="L34" s="47"/>
      <c r="M34" s="48"/>
    </row>
    <row r="35" spans="1:13" ht="15" thickBot="1" x14ac:dyDescent="0.35">
      <c r="A35" s="85"/>
      <c r="B35" s="51"/>
      <c r="C35" s="51"/>
      <c r="D35" s="89"/>
      <c r="E35" s="89"/>
      <c r="F35" s="90"/>
      <c r="G35" s="90"/>
      <c r="H35" s="90"/>
      <c r="I35" s="89"/>
      <c r="J35"/>
      <c r="K35"/>
      <c r="L35" s="47"/>
      <c r="M35" s="91"/>
    </row>
    <row r="36" spans="1:13" ht="16.2" thickBot="1" x14ac:dyDescent="0.35">
      <c r="A36" s="85"/>
      <c r="B36" s="92" t="s">
        <v>22</v>
      </c>
      <c r="C36" s="93">
        <f>C17+C34</f>
        <v>936</v>
      </c>
      <c r="D36" s="94">
        <f>D17+D34</f>
        <v>1532897.0066666673</v>
      </c>
      <c r="E36" s="94">
        <f>E34+E17</f>
        <v>469676.29000000004</v>
      </c>
      <c r="F36" s="94">
        <f>F34+F17</f>
        <v>951156.32666666713</v>
      </c>
      <c r="G36" s="94">
        <f>G34+G17</f>
        <v>13884.87</v>
      </c>
      <c r="H36" s="94">
        <f>H34+H17</f>
        <v>92888.060000000012</v>
      </c>
      <c r="I36" s="94">
        <f>I34+I17</f>
        <v>5291.4600000000009</v>
      </c>
      <c r="J36"/>
      <c r="K36"/>
      <c r="L36" s="47"/>
      <c r="M36" s="95"/>
    </row>
    <row r="37" spans="1:13" ht="15.6" x14ac:dyDescent="0.3">
      <c r="A37" s="85"/>
      <c r="B37" s="51"/>
      <c r="C37" s="51"/>
      <c r="D37" s="51"/>
      <c r="E37" s="51"/>
      <c r="F37" s="51"/>
      <c r="G37" s="51"/>
      <c r="H37" s="51"/>
      <c r="I37" s="51"/>
      <c r="J37"/>
      <c r="K37"/>
      <c r="L37" s="47"/>
      <c r="M37" s="95"/>
    </row>
    <row r="38" spans="1:13" ht="15.6" x14ac:dyDescent="0.3">
      <c r="A38" s="85"/>
      <c r="B38" s="51"/>
      <c r="C38" s="51"/>
      <c r="D38" s="51"/>
      <c r="E38" s="51"/>
      <c r="F38" s="51"/>
      <c r="G38" s="51"/>
      <c r="H38" s="51"/>
      <c r="I38" s="51"/>
      <c r="J38"/>
      <c r="K38"/>
      <c r="L38" s="51"/>
      <c r="M38" s="95"/>
    </row>
    <row r="39" spans="1:13" ht="15.6" x14ac:dyDescent="0.3">
      <c r="A39" s="85"/>
      <c r="B39" s="51"/>
      <c r="C39" s="51"/>
      <c r="D39" s="51"/>
      <c r="E39" s="51"/>
      <c r="F39" s="51"/>
      <c r="G39" s="51"/>
      <c r="H39" s="51"/>
      <c r="I39" s="51"/>
      <c r="J39"/>
      <c r="K39"/>
      <c r="L39" s="51"/>
      <c r="M39" s="95"/>
    </row>
    <row r="40" spans="1:13" ht="15" thickBot="1" x14ac:dyDescent="0.3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9"/>
    </row>
    <row r="41" spans="1:13" ht="15" thickTop="1" x14ac:dyDescent="0.3">
      <c r="J41"/>
      <c r="K41"/>
    </row>
    <row r="42" spans="1:13" ht="14.4" x14ac:dyDescent="0.3">
      <c r="E42" s="100"/>
      <c r="F42" s="100"/>
      <c r="J42"/>
      <c r="K42"/>
    </row>
    <row r="43" spans="1:13" x14ac:dyDescent="0.25">
      <c r="D43" s="101"/>
    </row>
    <row r="46" spans="1:13" x14ac:dyDescent="0.25">
      <c r="D46" s="100"/>
    </row>
  </sheetData>
  <mergeCells count="5">
    <mergeCell ref="A1:M1"/>
    <mergeCell ref="J3:K3"/>
    <mergeCell ref="J5:K5"/>
    <mergeCell ref="J23:K23"/>
    <mergeCell ref="J24:K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Unbilled waybill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Tumelo Ntwagae</dc:creator>
  <cp:lastModifiedBy>Tumelo Ntwagae</cp:lastModifiedBy>
  <dcterms:created xsi:type="dcterms:W3CDTF">2023-09-27T08:40:15Z</dcterms:created>
  <dcterms:modified xsi:type="dcterms:W3CDTF">2023-09-27T08:40:54Z</dcterms:modified>
</cp:coreProperties>
</file>