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Desktop\New\"/>
    </mc:Choice>
  </mc:AlternateContent>
  <xr:revisionPtr revIDLastSave="0" documentId="13_ncr:1_{D6953A15-7368-40A6-821B-1D989481B5BD}" xr6:coauthVersionLast="47" xr6:coauthVersionMax="47" xr10:uidLastSave="{00000000-0000-0000-0000-000000000000}"/>
  <bookViews>
    <workbookView xWindow="-110" yWindow="-110" windowWidth="19420" windowHeight="10300" xr2:uid="{52158453-9C73-4459-B08F-72D671EA5122}"/>
  </bookViews>
  <sheets>
    <sheet name="QRM" sheetId="2" r:id="rId1"/>
  </sheets>
  <definedNames>
    <definedName name="_xlnm._FilterDatabase" localSheetId="0" hidden="1">QRM!$B$3:$R$356</definedName>
    <definedName name="_xlnm.Print_Area" localSheetId="0">QRM!$A$1:$R$340</definedName>
    <definedName name="Z_A31E00A3_19DA_495D_AB72_8D4CD5A01C54_.wvu.FilterData" localSheetId="0" hidden="1">QRM!$B$3:$R$356</definedName>
    <definedName name="Z_A31E00A3_19DA_495D_AB72_8D4CD5A01C54_.wvu.Rows" localSheetId="0" hidden="1">QRM!#REF!</definedName>
    <definedName name="Z_A9375DF8_4E07_4A3C_9691_43D9399E5425_.wvu.FilterData" localSheetId="0" hidden="1">QRM!$B$3:$R$356</definedName>
    <definedName name="Z_A9375DF8_4E07_4A3C_9691_43D9399E5425_.wvu.Rows" localSheetId="0" hidden="1">QRM!#REF!</definedName>
    <definedName name="Z_D0BBF07D_C638_4EA8_9BE9_BA5F11061F6A_.wvu.FilterData" localSheetId="0" hidden="1">QRM!$B$3:$R$356</definedName>
    <definedName name="Z_D0BBF07D_C638_4EA8_9BE9_BA5F11061F6A_.wvu.Rows" localSheetId="0" hidden="1">QRM!#REF!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23" i="2" l="1"/>
  <c r="M307" i="2"/>
  <c r="M315" i="2"/>
  <c r="M338" i="2"/>
  <c r="L340" i="2"/>
  <c r="O339" i="2"/>
  <c r="N339" i="2" a="1"/>
  <c r="M339" i="2"/>
  <c r="K339" i="2"/>
  <c r="O338" i="2"/>
  <c r="N338" i="2" a="1"/>
  <c r="K338" i="2"/>
  <c r="O337" i="2"/>
  <c r="N337" i="2" a="1"/>
  <c r="M337" i="2"/>
  <c r="K337" i="2"/>
  <c r="O336" i="2"/>
  <c r="N336" i="2" a="1"/>
  <c r="M336" i="2"/>
  <c r="K336" i="2"/>
  <c r="O335" i="2"/>
  <c r="N335" i="2" a="1"/>
  <c r="M335" i="2"/>
  <c r="K335" i="2"/>
  <c r="O334" i="2"/>
  <c r="N334" i="2" a="1"/>
  <c r="M334" i="2"/>
  <c r="K334" i="2"/>
  <c r="O333" i="2"/>
  <c r="N333" i="2" a="1"/>
  <c r="M333" i="2"/>
  <c r="K333" i="2"/>
  <c r="O332" i="2"/>
  <c r="N332" i="2" a="1"/>
  <c r="M332" i="2"/>
  <c r="K332" i="2"/>
  <c r="O331" i="2"/>
  <c r="N331" i="2" a="1"/>
  <c r="M331" i="2"/>
  <c r="K331" i="2"/>
  <c r="O330" i="2"/>
  <c r="N330" i="2" a="1"/>
  <c r="M330" i="2"/>
  <c r="K330" i="2"/>
  <c r="O329" i="2"/>
  <c r="N329" i="2" a="1"/>
  <c r="M329" i="2"/>
  <c r="K329" i="2"/>
  <c r="O328" i="2"/>
  <c r="N328" i="2" a="1"/>
  <c r="M328" i="2"/>
  <c r="K328" i="2"/>
  <c r="O327" i="2"/>
  <c r="N327" i="2" a="1"/>
  <c r="M327" i="2"/>
  <c r="K327" i="2"/>
  <c r="O326" i="2"/>
  <c r="N326" i="2" a="1"/>
  <c r="M326" i="2"/>
  <c r="K326" i="2"/>
  <c r="O325" i="2"/>
  <c r="N325" i="2" a="1"/>
  <c r="M325" i="2"/>
  <c r="K325" i="2"/>
  <c r="O324" i="2"/>
  <c r="N324" i="2" a="1"/>
  <c r="M324" i="2"/>
  <c r="K324" i="2"/>
  <c r="O323" i="2"/>
  <c r="N323" i="2" a="1"/>
  <c r="K323" i="2"/>
  <c r="L321" i="2"/>
  <c r="O320" i="2"/>
  <c r="N320" i="2" a="1"/>
  <c r="M320" i="2"/>
  <c r="K320" i="2"/>
  <c r="O319" i="2"/>
  <c r="N319" i="2" a="1"/>
  <c r="M319" i="2"/>
  <c r="K319" i="2"/>
  <c r="O318" i="2"/>
  <c r="N318" i="2" a="1"/>
  <c r="M318" i="2"/>
  <c r="K318" i="2"/>
  <c r="O317" i="2"/>
  <c r="N317" i="2" a="1"/>
  <c r="M317" i="2"/>
  <c r="K317" i="2"/>
  <c r="O316" i="2"/>
  <c r="X313" i="2" s="1"/>
  <c r="N316" i="2" a="1"/>
  <c r="M316" i="2"/>
  <c r="K316" i="2"/>
  <c r="O315" i="2"/>
  <c r="N315" i="2" a="1"/>
  <c r="K315" i="2"/>
  <c r="L312" i="2"/>
  <c r="O311" i="2"/>
  <c r="N311" i="2" a="1"/>
  <c r="M311" i="2"/>
  <c r="K311" i="2"/>
  <c r="O310" i="2"/>
  <c r="N310" i="2" a="1"/>
  <c r="M310" i="2"/>
  <c r="K310" i="2"/>
  <c r="O309" i="2"/>
  <c r="N309" i="2" a="1"/>
  <c r="M309" i="2"/>
  <c r="K309" i="2"/>
  <c r="O308" i="2"/>
  <c r="N308" i="2" a="1"/>
  <c r="M308" i="2"/>
  <c r="K308" i="2"/>
  <c r="O307" i="2"/>
  <c r="N307" i="2" a="1"/>
  <c r="K307" i="2"/>
  <c r="O306" i="2"/>
  <c r="N306" i="2" a="1"/>
  <c r="M306" i="2"/>
  <c r="K306" i="2"/>
  <c r="O305" i="2"/>
  <c r="N305" i="2" a="1"/>
  <c r="M305" i="2"/>
  <c r="K305" i="2"/>
  <c r="O304" i="2"/>
  <c r="N304" i="2" a="1"/>
  <c r="M304" i="2"/>
  <c r="K304" i="2"/>
  <c r="O303" i="2"/>
  <c r="N303" i="2" a="1"/>
  <c r="M303" i="2"/>
  <c r="K303" i="2"/>
  <c r="O302" i="2"/>
  <c r="N302" i="2" a="1"/>
  <c r="M302" i="2"/>
  <c r="K302" i="2"/>
  <c r="O301" i="2"/>
  <c r="N301" i="2" a="1"/>
  <c r="M301" i="2"/>
  <c r="K301" i="2"/>
  <c r="O300" i="2"/>
  <c r="N300" i="2" a="1"/>
  <c r="M300" i="2"/>
  <c r="K300" i="2"/>
  <c r="O299" i="2"/>
  <c r="N299" i="2" a="1"/>
  <c r="M299" i="2"/>
  <c r="K299" i="2"/>
  <c r="O298" i="2"/>
  <c r="N298" i="2" a="1"/>
  <c r="M298" i="2"/>
  <c r="K298" i="2"/>
  <c r="O297" i="2"/>
  <c r="N297" i="2" a="1"/>
  <c r="M297" i="2"/>
  <c r="K297" i="2"/>
  <c r="O296" i="2"/>
  <c r="N296" i="2" a="1"/>
  <c r="M296" i="2"/>
  <c r="K296" i="2"/>
  <c r="O295" i="2"/>
  <c r="N295" i="2" a="1"/>
  <c r="M295" i="2"/>
  <c r="K295" i="2"/>
  <c r="O294" i="2"/>
  <c r="N294" i="2" a="1"/>
  <c r="M294" i="2"/>
  <c r="K294" i="2"/>
  <c r="O293" i="2"/>
  <c r="N293" i="2" a="1"/>
  <c r="M293" i="2"/>
  <c r="K293" i="2"/>
  <c r="O292" i="2"/>
  <c r="N292" i="2" a="1"/>
  <c r="M292" i="2"/>
  <c r="K292" i="2"/>
  <c r="O291" i="2"/>
  <c r="N291" i="2" a="1"/>
  <c r="M291" i="2"/>
  <c r="K291" i="2"/>
  <c r="O290" i="2"/>
  <c r="N290" i="2" a="1"/>
  <c r="M290" i="2"/>
  <c r="K290" i="2"/>
  <c r="O289" i="2"/>
  <c r="N289" i="2" a="1"/>
  <c r="M289" i="2"/>
  <c r="K289" i="2"/>
  <c r="O288" i="2"/>
  <c r="N288" i="2" a="1"/>
  <c r="M288" i="2"/>
  <c r="K288" i="2"/>
  <c r="O287" i="2"/>
  <c r="N287" i="2" a="1"/>
  <c r="M287" i="2"/>
  <c r="K287" i="2"/>
  <c r="O286" i="2"/>
  <c r="N286" i="2" a="1"/>
  <c r="M286" i="2"/>
  <c r="K286" i="2"/>
  <c r="O285" i="2"/>
  <c r="N285" i="2" a="1"/>
  <c r="M285" i="2"/>
  <c r="K285" i="2"/>
  <c r="O284" i="2"/>
  <c r="N284" i="2" a="1"/>
  <c r="M284" i="2"/>
  <c r="K284" i="2"/>
  <c r="O283" i="2"/>
  <c r="N283" i="2" a="1"/>
  <c r="M283" i="2"/>
  <c r="K283" i="2"/>
  <c r="O282" i="2"/>
  <c r="N282" i="2" a="1"/>
  <c r="M282" i="2"/>
  <c r="K282" i="2"/>
  <c r="O281" i="2"/>
  <c r="N281" i="2" a="1"/>
  <c r="M281" i="2"/>
  <c r="K281" i="2"/>
  <c r="O280" i="2"/>
  <c r="N280" i="2" a="1"/>
  <c r="M280" i="2"/>
  <c r="K280" i="2"/>
  <c r="O279" i="2"/>
  <c r="N279" i="2" a="1"/>
  <c r="M279" i="2"/>
  <c r="K279" i="2"/>
  <c r="O278" i="2"/>
  <c r="N278" i="2" a="1"/>
  <c r="M278" i="2"/>
  <c r="K278" i="2"/>
  <c r="O277" i="2"/>
  <c r="N277" i="2" a="1"/>
  <c r="M277" i="2"/>
  <c r="K277" i="2"/>
  <c r="O276" i="2"/>
  <c r="N276" i="2" a="1"/>
  <c r="M276" i="2"/>
  <c r="K276" i="2"/>
  <c r="O275" i="2"/>
  <c r="N275" i="2" a="1"/>
  <c r="M275" i="2"/>
  <c r="K275" i="2"/>
  <c r="O274" i="2"/>
  <c r="N274" i="2" a="1"/>
  <c r="M274" i="2"/>
  <c r="K274" i="2"/>
  <c r="O273" i="2"/>
  <c r="N273" i="2" a="1"/>
  <c r="M273" i="2"/>
  <c r="K273" i="2"/>
  <c r="O272" i="2"/>
  <c r="N272" i="2" a="1"/>
  <c r="M272" i="2"/>
  <c r="K272" i="2"/>
  <c r="O271" i="2"/>
  <c r="N271" i="2" a="1"/>
  <c r="M271" i="2"/>
  <c r="K271" i="2"/>
  <c r="O270" i="2"/>
  <c r="N270" i="2" a="1"/>
  <c r="M270" i="2"/>
  <c r="K270" i="2"/>
  <c r="O269" i="2"/>
  <c r="N269" i="2" a="1"/>
  <c r="M269" i="2"/>
  <c r="K269" i="2"/>
  <c r="O268" i="2"/>
  <c r="N268" i="2" a="1"/>
  <c r="M268" i="2"/>
  <c r="K268" i="2"/>
  <c r="O267" i="2"/>
  <c r="N267" i="2" a="1"/>
  <c r="M267" i="2"/>
  <c r="K267" i="2"/>
  <c r="O266" i="2"/>
  <c r="N266" i="2" a="1"/>
  <c r="M266" i="2"/>
  <c r="K266" i="2"/>
  <c r="O265" i="2"/>
  <c r="N265" i="2" a="1"/>
  <c r="M265" i="2"/>
  <c r="K265" i="2"/>
  <c r="O264" i="2"/>
  <c r="N264" i="2" a="1"/>
  <c r="M264" i="2"/>
  <c r="K264" i="2"/>
  <c r="O263" i="2"/>
  <c r="N263" i="2" a="1"/>
  <c r="M263" i="2"/>
  <c r="K263" i="2"/>
  <c r="O262" i="2"/>
  <c r="N262" i="2" a="1"/>
  <c r="M262" i="2"/>
  <c r="K262" i="2"/>
  <c r="O261" i="2"/>
  <c r="N261" i="2" a="1"/>
  <c r="M261" i="2"/>
  <c r="K261" i="2"/>
  <c r="O260" i="2"/>
  <c r="N260" i="2" a="1"/>
  <c r="M260" i="2"/>
  <c r="K260" i="2"/>
  <c r="O259" i="2"/>
  <c r="N259" i="2" a="1"/>
  <c r="M259" i="2"/>
  <c r="K259" i="2"/>
  <c r="O258" i="2"/>
  <c r="N258" i="2" a="1"/>
  <c r="M258" i="2"/>
  <c r="K258" i="2"/>
  <c r="O257" i="2"/>
  <c r="N257" i="2" a="1"/>
  <c r="M257" i="2"/>
  <c r="K257" i="2"/>
  <c r="O256" i="2"/>
  <c r="N256" i="2" a="1"/>
  <c r="M256" i="2"/>
  <c r="K256" i="2"/>
  <c r="O255" i="2"/>
  <c r="N255" i="2" a="1"/>
  <c r="M255" i="2"/>
  <c r="K255" i="2"/>
  <c r="O254" i="2"/>
  <c r="N254" i="2" a="1"/>
  <c r="M254" i="2"/>
  <c r="K254" i="2"/>
  <c r="O253" i="2"/>
  <c r="N253" i="2" a="1"/>
  <c r="M253" i="2"/>
  <c r="K253" i="2"/>
  <c r="O252" i="2"/>
  <c r="N252" i="2" a="1"/>
  <c r="M252" i="2"/>
  <c r="K252" i="2"/>
  <c r="O251" i="2"/>
  <c r="N251" i="2" a="1"/>
  <c r="M251" i="2"/>
  <c r="K251" i="2"/>
  <c r="O250" i="2"/>
  <c r="N250" i="2" a="1"/>
  <c r="M250" i="2"/>
  <c r="K250" i="2"/>
  <c r="O249" i="2"/>
  <c r="N249" i="2" a="1"/>
  <c r="M249" i="2"/>
  <c r="K249" i="2"/>
  <c r="O248" i="2"/>
  <c r="N248" i="2" a="1"/>
  <c r="M248" i="2"/>
  <c r="K248" i="2"/>
  <c r="O247" i="2"/>
  <c r="N247" i="2" a="1"/>
  <c r="M247" i="2"/>
  <c r="K247" i="2"/>
  <c r="O246" i="2"/>
  <c r="N246" i="2" a="1"/>
  <c r="M246" i="2"/>
  <c r="K246" i="2"/>
  <c r="O245" i="2"/>
  <c r="N245" i="2" a="1"/>
  <c r="M245" i="2"/>
  <c r="K245" i="2"/>
  <c r="O244" i="2"/>
  <c r="N244" i="2" a="1"/>
  <c r="M244" i="2"/>
  <c r="K244" i="2"/>
  <c r="O243" i="2"/>
  <c r="N243" i="2" a="1"/>
  <c r="M243" i="2"/>
  <c r="K243" i="2"/>
  <c r="O242" i="2"/>
  <c r="N242" i="2" a="1"/>
  <c r="M242" i="2"/>
  <c r="K242" i="2"/>
  <c r="O241" i="2"/>
  <c r="N241" i="2" a="1"/>
  <c r="M241" i="2"/>
  <c r="K241" i="2"/>
  <c r="O240" i="2"/>
  <c r="N240" i="2" a="1"/>
  <c r="M240" i="2"/>
  <c r="K240" i="2"/>
  <c r="O239" i="2"/>
  <c r="N239" i="2" a="1"/>
  <c r="M239" i="2"/>
  <c r="K239" i="2"/>
  <c r="O238" i="2"/>
  <c r="N238" i="2" a="1"/>
  <c r="M238" i="2"/>
  <c r="K238" i="2"/>
  <c r="O237" i="2"/>
  <c r="N237" i="2" a="1"/>
  <c r="M237" i="2"/>
  <c r="K237" i="2"/>
  <c r="O236" i="2"/>
  <c r="N236" i="2" a="1"/>
  <c r="M236" i="2"/>
  <c r="K236" i="2"/>
  <c r="O235" i="2"/>
  <c r="N235" i="2" a="1"/>
  <c r="M235" i="2"/>
  <c r="K235" i="2"/>
  <c r="O234" i="2"/>
  <c r="N234" i="2" a="1"/>
  <c r="M234" i="2"/>
  <c r="K234" i="2"/>
  <c r="O233" i="2"/>
  <c r="N233" i="2" a="1"/>
  <c r="M233" i="2"/>
  <c r="K233" i="2"/>
  <c r="O232" i="2"/>
  <c r="N232" i="2" a="1"/>
  <c r="M232" i="2"/>
  <c r="K232" i="2"/>
  <c r="O231" i="2"/>
  <c r="N231" i="2" a="1"/>
  <c r="M231" i="2"/>
  <c r="K231" i="2"/>
  <c r="O230" i="2"/>
  <c r="N230" i="2" a="1"/>
  <c r="M230" i="2"/>
  <c r="K230" i="2"/>
  <c r="O229" i="2"/>
  <c r="N229" i="2" a="1"/>
  <c r="M229" i="2"/>
  <c r="K229" i="2"/>
  <c r="O228" i="2"/>
  <c r="N228" i="2" a="1"/>
  <c r="M228" i="2"/>
  <c r="K228" i="2"/>
  <c r="O227" i="2"/>
  <c r="N227" i="2" a="1"/>
  <c r="M227" i="2"/>
  <c r="K227" i="2"/>
  <c r="O226" i="2"/>
  <c r="N226" i="2" a="1"/>
  <c r="M226" i="2"/>
  <c r="K226" i="2"/>
  <c r="O225" i="2"/>
  <c r="N225" i="2" a="1"/>
  <c r="M225" i="2"/>
  <c r="K225" i="2"/>
  <c r="O224" i="2"/>
  <c r="N224" i="2" a="1"/>
  <c r="M224" i="2"/>
  <c r="K224" i="2"/>
  <c r="O223" i="2"/>
  <c r="N223" i="2" a="1"/>
  <c r="M223" i="2"/>
  <c r="K223" i="2"/>
  <c r="O222" i="2"/>
  <c r="N222" i="2" a="1"/>
  <c r="M222" i="2"/>
  <c r="K222" i="2"/>
  <c r="O221" i="2"/>
  <c r="N221" i="2" a="1"/>
  <c r="M221" i="2"/>
  <c r="K221" i="2"/>
  <c r="O220" i="2"/>
  <c r="N220" i="2" a="1"/>
  <c r="M220" i="2"/>
  <c r="K220" i="2"/>
  <c r="O219" i="2"/>
  <c r="N219" i="2" a="1"/>
  <c r="M219" i="2"/>
  <c r="K219" i="2"/>
  <c r="O218" i="2"/>
  <c r="N218" i="2" a="1"/>
  <c r="M218" i="2"/>
  <c r="K218" i="2"/>
  <c r="O217" i="2"/>
  <c r="N217" i="2" a="1"/>
  <c r="M217" i="2"/>
  <c r="K217" i="2"/>
  <c r="O216" i="2"/>
  <c r="N216" i="2" a="1"/>
  <c r="M216" i="2"/>
  <c r="K216" i="2"/>
  <c r="O215" i="2"/>
  <c r="N215" i="2" a="1"/>
  <c r="M215" i="2"/>
  <c r="K215" i="2"/>
  <c r="O214" i="2"/>
  <c r="N214" i="2" a="1"/>
  <c r="M214" i="2"/>
  <c r="K214" i="2"/>
  <c r="O213" i="2"/>
  <c r="N213" i="2" a="1"/>
  <c r="M213" i="2"/>
  <c r="K213" i="2"/>
  <c r="O212" i="2"/>
  <c r="N212" i="2" a="1"/>
  <c r="M212" i="2"/>
  <c r="K212" i="2"/>
  <c r="O211" i="2"/>
  <c r="N211" i="2" a="1"/>
  <c r="M211" i="2"/>
  <c r="K211" i="2"/>
  <c r="L209" i="2"/>
  <c r="N27" i="2" a="1"/>
  <c r="M27" i="2"/>
  <c r="K57" i="2"/>
  <c r="M57" i="2"/>
  <c r="N57" i="2" a="1"/>
  <c r="O57" i="2"/>
  <c r="K58" i="2"/>
  <c r="M58" i="2"/>
  <c r="N58" i="2" a="1"/>
  <c r="O58" i="2"/>
  <c r="K59" i="2"/>
  <c r="M59" i="2"/>
  <c r="N59" i="2" a="1"/>
  <c r="O59" i="2"/>
  <c r="K60" i="2"/>
  <c r="M60" i="2"/>
  <c r="N60" i="2" a="1"/>
  <c r="O60" i="2"/>
  <c r="K61" i="2"/>
  <c r="M61" i="2"/>
  <c r="N61" i="2" a="1"/>
  <c r="O61" i="2"/>
  <c r="K62" i="2"/>
  <c r="M62" i="2"/>
  <c r="N62" i="2" a="1"/>
  <c r="O62" i="2"/>
  <c r="K63" i="2"/>
  <c r="M63" i="2"/>
  <c r="N63" i="2" a="1"/>
  <c r="O63" i="2"/>
  <c r="K64" i="2"/>
  <c r="M64" i="2"/>
  <c r="N64" i="2" a="1"/>
  <c r="O64" i="2"/>
  <c r="K65" i="2"/>
  <c r="M65" i="2"/>
  <c r="N65" i="2" a="1"/>
  <c r="O65" i="2"/>
  <c r="K66" i="2"/>
  <c r="M66" i="2"/>
  <c r="N66" i="2" a="1"/>
  <c r="O66" i="2"/>
  <c r="K67" i="2"/>
  <c r="M67" i="2"/>
  <c r="N67" i="2" a="1"/>
  <c r="O67" i="2"/>
  <c r="K68" i="2"/>
  <c r="M68" i="2"/>
  <c r="N68" i="2" a="1"/>
  <c r="O68" i="2"/>
  <c r="K69" i="2"/>
  <c r="M69" i="2"/>
  <c r="N69" i="2" a="1"/>
  <c r="O69" i="2"/>
  <c r="K70" i="2"/>
  <c r="M70" i="2"/>
  <c r="N70" i="2" a="1"/>
  <c r="O70" i="2"/>
  <c r="K71" i="2"/>
  <c r="M71" i="2"/>
  <c r="N71" i="2" a="1"/>
  <c r="O71" i="2"/>
  <c r="K72" i="2"/>
  <c r="M72" i="2"/>
  <c r="N72" i="2" a="1"/>
  <c r="O72" i="2"/>
  <c r="K73" i="2"/>
  <c r="M73" i="2"/>
  <c r="N73" i="2" a="1"/>
  <c r="O73" i="2"/>
  <c r="K74" i="2"/>
  <c r="M74" i="2"/>
  <c r="N74" i="2" a="1"/>
  <c r="O74" i="2"/>
  <c r="K75" i="2"/>
  <c r="M75" i="2"/>
  <c r="N75" i="2" a="1"/>
  <c r="O75" i="2"/>
  <c r="K76" i="2"/>
  <c r="M76" i="2"/>
  <c r="N76" i="2" a="1"/>
  <c r="O76" i="2"/>
  <c r="K77" i="2"/>
  <c r="M77" i="2"/>
  <c r="N77" i="2" a="1"/>
  <c r="O77" i="2"/>
  <c r="K78" i="2"/>
  <c r="M78" i="2"/>
  <c r="N78" i="2" a="1"/>
  <c r="O78" i="2"/>
  <c r="K79" i="2"/>
  <c r="M79" i="2"/>
  <c r="N79" i="2" a="1"/>
  <c r="O79" i="2"/>
  <c r="K80" i="2"/>
  <c r="M80" i="2"/>
  <c r="N80" i="2" a="1"/>
  <c r="O80" i="2"/>
  <c r="K81" i="2"/>
  <c r="M81" i="2"/>
  <c r="N81" i="2" a="1"/>
  <c r="O81" i="2"/>
  <c r="K82" i="2"/>
  <c r="M82" i="2"/>
  <c r="N82" i="2" a="1"/>
  <c r="O82" i="2"/>
  <c r="K83" i="2"/>
  <c r="M83" i="2"/>
  <c r="N83" i="2" a="1"/>
  <c r="O83" i="2"/>
  <c r="K84" i="2"/>
  <c r="M84" i="2"/>
  <c r="N84" i="2" a="1"/>
  <c r="O84" i="2"/>
  <c r="K85" i="2"/>
  <c r="M85" i="2"/>
  <c r="N85" i="2" a="1"/>
  <c r="O85" i="2"/>
  <c r="K86" i="2"/>
  <c r="M86" i="2"/>
  <c r="N86" i="2" a="1"/>
  <c r="O86" i="2"/>
  <c r="K87" i="2"/>
  <c r="M87" i="2"/>
  <c r="N87" i="2" a="1"/>
  <c r="O87" i="2"/>
  <c r="K88" i="2"/>
  <c r="M88" i="2"/>
  <c r="N88" i="2" a="1"/>
  <c r="O88" i="2"/>
  <c r="K89" i="2"/>
  <c r="M89" i="2"/>
  <c r="N89" i="2" a="1"/>
  <c r="O89" i="2"/>
  <c r="K90" i="2"/>
  <c r="M90" i="2"/>
  <c r="N90" i="2" a="1"/>
  <c r="O90" i="2"/>
  <c r="K91" i="2"/>
  <c r="M91" i="2"/>
  <c r="N91" i="2" a="1"/>
  <c r="O91" i="2"/>
  <c r="K92" i="2"/>
  <c r="M92" i="2"/>
  <c r="N92" i="2" a="1"/>
  <c r="O92" i="2"/>
  <c r="K93" i="2"/>
  <c r="M93" i="2"/>
  <c r="N93" i="2" a="1"/>
  <c r="O93" i="2"/>
  <c r="K94" i="2"/>
  <c r="M94" i="2"/>
  <c r="N94" i="2" a="1"/>
  <c r="O94" i="2"/>
  <c r="K95" i="2"/>
  <c r="M95" i="2"/>
  <c r="N95" i="2" a="1"/>
  <c r="O95" i="2"/>
  <c r="K96" i="2"/>
  <c r="M96" i="2"/>
  <c r="N96" i="2" a="1"/>
  <c r="O96" i="2"/>
  <c r="K97" i="2"/>
  <c r="M97" i="2"/>
  <c r="N97" i="2" a="1"/>
  <c r="O97" i="2"/>
  <c r="K98" i="2"/>
  <c r="M98" i="2"/>
  <c r="N98" i="2" a="1"/>
  <c r="O98" i="2"/>
  <c r="K99" i="2"/>
  <c r="M99" i="2"/>
  <c r="N99" i="2" a="1"/>
  <c r="O99" i="2"/>
  <c r="K100" i="2"/>
  <c r="M100" i="2"/>
  <c r="N100" i="2" a="1"/>
  <c r="O100" i="2"/>
  <c r="K101" i="2"/>
  <c r="M101" i="2"/>
  <c r="N101" i="2" a="1"/>
  <c r="O101" i="2"/>
  <c r="K102" i="2"/>
  <c r="M102" i="2"/>
  <c r="N102" i="2" a="1"/>
  <c r="O102" i="2"/>
  <c r="K103" i="2"/>
  <c r="M103" i="2"/>
  <c r="N103" i="2" a="1"/>
  <c r="O103" i="2"/>
  <c r="K104" i="2"/>
  <c r="M104" i="2"/>
  <c r="N104" i="2" a="1"/>
  <c r="O104" i="2"/>
  <c r="K105" i="2"/>
  <c r="M105" i="2"/>
  <c r="N105" i="2" a="1"/>
  <c r="O105" i="2"/>
  <c r="K106" i="2"/>
  <c r="M106" i="2"/>
  <c r="N106" i="2" a="1"/>
  <c r="O106" i="2"/>
  <c r="K107" i="2"/>
  <c r="M107" i="2"/>
  <c r="N107" i="2" a="1"/>
  <c r="O107" i="2"/>
  <c r="K108" i="2"/>
  <c r="M108" i="2"/>
  <c r="N108" i="2" a="1"/>
  <c r="O108" i="2"/>
  <c r="K109" i="2"/>
  <c r="M109" i="2"/>
  <c r="N109" i="2" a="1"/>
  <c r="O109" i="2"/>
  <c r="K110" i="2"/>
  <c r="M110" i="2"/>
  <c r="N110" i="2" a="1"/>
  <c r="O110" i="2"/>
  <c r="K111" i="2"/>
  <c r="M111" i="2"/>
  <c r="N111" i="2" a="1"/>
  <c r="O111" i="2"/>
  <c r="K112" i="2"/>
  <c r="M112" i="2"/>
  <c r="N112" i="2" a="1"/>
  <c r="O112" i="2"/>
  <c r="K113" i="2"/>
  <c r="M113" i="2"/>
  <c r="N113" i="2" a="1"/>
  <c r="O113" i="2"/>
  <c r="K114" i="2"/>
  <c r="M114" i="2"/>
  <c r="N114" i="2" a="1"/>
  <c r="O114" i="2"/>
  <c r="K115" i="2"/>
  <c r="M115" i="2"/>
  <c r="N115" i="2" a="1"/>
  <c r="O115" i="2"/>
  <c r="K116" i="2"/>
  <c r="M116" i="2"/>
  <c r="N116" i="2" a="1"/>
  <c r="O116" i="2"/>
  <c r="K117" i="2"/>
  <c r="M117" i="2"/>
  <c r="N117" i="2" a="1"/>
  <c r="O117" i="2"/>
  <c r="K118" i="2"/>
  <c r="M118" i="2"/>
  <c r="N118" i="2" a="1"/>
  <c r="O118" i="2"/>
  <c r="K119" i="2"/>
  <c r="M119" i="2"/>
  <c r="N119" i="2" a="1"/>
  <c r="O119" i="2"/>
  <c r="K120" i="2"/>
  <c r="M120" i="2"/>
  <c r="N120" i="2" a="1"/>
  <c r="O120" i="2"/>
  <c r="K121" i="2"/>
  <c r="M121" i="2"/>
  <c r="N121" i="2" a="1"/>
  <c r="O121" i="2"/>
  <c r="K122" i="2"/>
  <c r="M122" i="2"/>
  <c r="N122" i="2" a="1"/>
  <c r="O122" i="2"/>
  <c r="K123" i="2"/>
  <c r="M123" i="2"/>
  <c r="N123" i="2" a="1"/>
  <c r="O123" i="2"/>
  <c r="K124" i="2"/>
  <c r="M124" i="2"/>
  <c r="N124" i="2" a="1"/>
  <c r="O124" i="2"/>
  <c r="K125" i="2"/>
  <c r="M125" i="2"/>
  <c r="N125" i="2" a="1"/>
  <c r="O125" i="2"/>
  <c r="K126" i="2"/>
  <c r="M126" i="2"/>
  <c r="N126" i="2" a="1"/>
  <c r="O126" i="2"/>
  <c r="K127" i="2"/>
  <c r="M127" i="2"/>
  <c r="N127" i="2" a="1"/>
  <c r="O127" i="2"/>
  <c r="K128" i="2"/>
  <c r="M128" i="2"/>
  <c r="N128" i="2" a="1"/>
  <c r="O128" i="2"/>
  <c r="K129" i="2"/>
  <c r="M129" i="2"/>
  <c r="N129" i="2" a="1"/>
  <c r="O129" i="2"/>
  <c r="K130" i="2"/>
  <c r="M130" i="2"/>
  <c r="N130" i="2" a="1"/>
  <c r="O130" i="2"/>
  <c r="K131" i="2"/>
  <c r="M131" i="2"/>
  <c r="N131" i="2" a="1"/>
  <c r="O131" i="2"/>
  <c r="K132" i="2"/>
  <c r="M132" i="2"/>
  <c r="N132" i="2" a="1"/>
  <c r="O132" i="2"/>
  <c r="K133" i="2"/>
  <c r="M133" i="2"/>
  <c r="N133" i="2" a="1"/>
  <c r="O133" i="2"/>
  <c r="K134" i="2"/>
  <c r="M134" i="2"/>
  <c r="N134" i="2" a="1"/>
  <c r="O134" i="2"/>
  <c r="K135" i="2"/>
  <c r="M135" i="2"/>
  <c r="N135" i="2" a="1"/>
  <c r="O135" i="2"/>
  <c r="K136" i="2"/>
  <c r="M136" i="2"/>
  <c r="N136" i="2" a="1"/>
  <c r="O136" i="2"/>
  <c r="K137" i="2"/>
  <c r="M137" i="2"/>
  <c r="N137" i="2" a="1"/>
  <c r="O137" i="2"/>
  <c r="K138" i="2"/>
  <c r="M138" i="2"/>
  <c r="N138" i="2" a="1"/>
  <c r="O138" i="2"/>
  <c r="K139" i="2"/>
  <c r="M139" i="2"/>
  <c r="N139" i="2" a="1"/>
  <c r="O139" i="2"/>
  <c r="K140" i="2"/>
  <c r="M140" i="2"/>
  <c r="N140" i="2" a="1"/>
  <c r="O140" i="2"/>
  <c r="K141" i="2"/>
  <c r="M141" i="2"/>
  <c r="N141" i="2" a="1"/>
  <c r="O141" i="2"/>
  <c r="K142" i="2"/>
  <c r="M142" i="2"/>
  <c r="N142" i="2" a="1"/>
  <c r="O142" i="2"/>
  <c r="K143" i="2"/>
  <c r="M143" i="2"/>
  <c r="N143" i="2" a="1"/>
  <c r="O143" i="2"/>
  <c r="K144" i="2"/>
  <c r="M144" i="2"/>
  <c r="N144" i="2" a="1"/>
  <c r="O144" i="2"/>
  <c r="K145" i="2"/>
  <c r="M145" i="2"/>
  <c r="N145" i="2" a="1"/>
  <c r="O145" i="2"/>
  <c r="K146" i="2"/>
  <c r="M146" i="2"/>
  <c r="N146" i="2" a="1"/>
  <c r="O146" i="2"/>
  <c r="K147" i="2"/>
  <c r="M147" i="2"/>
  <c r="N147" i="2" a="1"/>
  <c r="O147" i="2"/>
  <c r="K148" i="2"/>
  <c r="M148" i="2"/>
  <c r="N148" i="2" a="1"/>
  <c r="O148" i="2"/>
  <c r="K149" i="2"/>
  <c r="M149" i="2"/>
  <c r="N149" i="2" a="1"/>
  <c r="O149" i="2"/>
  <c r="K150" i="2"/>
  <c r="M150" i="2"/>
  <c r="N150" i="2" a="1"/>
  <c r="O150" i="2"/>
  <c r="K151" i="2"/>
  <c r="M151" i="2"/>
  <c r="N151" i="2" a="1"/>
  <c r="O151" i="2"/>
  <c r="K152" i="2"/>
  <c r="M152" i="2"/>
  <c r="N152" i="2" a="1"/>
  <c r="O152" i="2"/>
  <c r="K153" i="2"/>
  <c r="M153" i="2"/>
  <c r="N153" i="2" a="1"/>
  <c r="O153" i="2"/>
  <c r="K154" i="2"/>
  <c r="M154" i="2"/>
  <c r="N154" i="2" a="1"/>
  <c r="O154" i="2"/>
  <c r="K155" i="2"/>
  <c r="M155" i="2"/>
  <c r="N155" i="2" a="1"/>
  <c r="O155" i="2"/>
  <c r="K156" i="2"/>
  <c r="M156" i="2"/>
  <c r="N156" i="2" a="1"/>
  <c r="O156" i="2"/>
  <c r="K157" i="2"/>
  <c r="M157" i="2"/>
  <c r="N157" i="2" a="1"/>
  <c r="O157" i="2"/>
  <c r="K158" i="2"/>
  <c r="M158" i="2"/>
  <c r="N158" i="2" a="1"/>
  <c r="O158" i="2"/>
  <c r="K159" i="2"/>
  <c r="M159" i="2"/>
  <c r="N159" i="2" a="1"/>
  <c r="O159" i="2"/>
  <c r="K160" i="2"/>
  <c r="M160" i="2"/>
  <c r="N160" i="2" a="1"/>
  <c r="O160" i="2"/>
  <c r="K161" i="2"/>
  <c r="M161" i="2"/>
  <c r="N161" i="2" a="1"/>
  <c r="O161" i="2"/>
  <c r="K162" i="2"/>
  <c r="M162" i="2"/>
  <c r="N162" i="2" a="1"/>
  <c r="O162" i="2"/>
  <c r="K163" i="2"/>
  <c r="M163" i="2"/>
  <c r="N163" i="2" a="1"/>
  <c r="O163" i="2"/>
  <c r="K164" i="2"/>
  <c r="M164" i="2"/>
  <c r="N164" i="2" a="1"/>
  <c r="O164" i="2"/>
  <c r="K165" i="2"/>
  <c r="M165" i="2"/>
  <c r="N165" i="2" a="1"/>
  <c r="O165" i="2"/>
  <c r="K166" i="2"/>
  <c r="M166" i="2"/>
  <c r="N166" i="2" a="1"/>
  <c r="O166" i="2"/>
  <c r="K167" i="2"/>
  <c r="M167" i="2"/>
  <c r="N167" i="2" a="1"/>
  <c r="O167" i="2"/>
  <c r="K168" i="2"/>
  <c r="M168" i="2"/>
  <c r="N168" i="2" a="1"/>
  <c r="O168" i="2"/>
  <c r="K169" i="2"/>
  <c r="M169" i="2"/>
  <c r="N169" i="2" a="1"/>
  <c r="O169" i="2"/>
  <c r="K170" i="2"/>
  <c r="M170" i="2"/>
  <c r="N170" i="2" a="1"/>
  <c r="O170" i="2"/>
  <c r="K171" i="2"/>
  <c r="M171" i="2"/>
  <c r="N171" i="2" a="1"/>
  <c r="O171" i="2"/>
  <c r="K172" i="2"/>
  <c r="M172" i="2"/>
  <c r="N172" i="2" a="1"/>
  <c r="O172" i="2"/>
  <c r="K173" i="2"/>
  <c r="M173" i="2"/>
  <c r="N173" i="2" a="1"/>
  <c r="O173" i="2"/>
  <c r="K174" i="2"/>
  <c r="M174" i="2"/>
  <c r="N174" i="2" a="1"/>
  <c r="O174" i="2"/>
  <c r="K175" i="2"/>
  <c r="M175" i="2"/>
  <c r="N175" i="2" a="1"/>
  <c r="O175" i="2"/>
  <c r="K176" i="2"/>
  <c r="M176" i="2"/>
  <c r="N176" i="2" a="1"/>
  <c r="O176" i="2"/>
  <c r="K177" i="2"/>
  <c r="M177" i="2"/>
  <c r="N177" i="2" a="1"/>
  <c r="O177" i="2"/>
  <c r="K178" i="2"/>
  <c r="M178" i="2"/>
  <c r="N178" i="2" a="1"/>
  <c r="O178" i="2"/>
  <c r="K179" i="2"/>
  <c r="M179" i="2"/>
  <c r="N179" i="2" a="1"/>
  <c r="O179" i="2"/>
  <c r="K180" i="2"/>
  <c r="M180" i="2"/>
  <c r="N180" i="2" a="1"/>
  <c r="O180" i="2"/>
  <c r="K181" i="2"/>
  <c r="M181" i="2"/>
  <c r="N181" i="2" a="1"/>
  <c r="O181" i="2"/>
  <c r="K182" i="2"/>
  <c r="M182" i="2"/>
  <c r="N182" i="2" a="1"/>
  <c r="O182" i="2"/>
  <c r="K183" i="2"/>
  <c r="M183" i="2"/>
  <c r="N183" i="2" a="1"/>
  <c r="O183" i="2"/>
  <c r="K184" i="2"/>
  <c r="M184" i="2"/>
  <c r="N184" i="2" a="1"/>
  <c r="O184" i="2"/>
  <c r="K185" i="2"/>
  <c r="M185" i="2"/>
  <c r="N185" i="2" a="1"/>
  <c r="O185" i="2"/>
  <c r="K186" i="2"/>
  <c r="M186" i="2"/>
  <c r="N186" i="2" a="1"/>
  <c r="O186" i="2"/>
  <c r="K187" i="2"/>
  <c r="M187" i="2"/>
  <c r="N187" i="2" a="1"/>
  <c r="O187" i="2"/>
  <c r="K188" i="2"/>
  <c r="M188" i="2"/>
  <c r="N188" i="2" a="1"/>
  <c r="O188" i="2"/>
  <c r="K189" i="2"/>
  <c r="M189" i="2"/>
  <c r="N189" i="2" a="1"/>
  <c r="O189" i="2"/>
  <c r="K190" i="2"/>
  <c r="M190" i="2"/>
  <c r="N190" i="2" a="1"/>
  <c r="O190" i="2"/>
  <c r="K191" i="2"/>
  <c r="M191" i="2"/>
  <c r="N191" i="2" a="1"/>
  <c r="O191" i="2"/>
  <c r="K192" i="2"/>
  <c r="M192" i="2"/>
  <c r="N192" i="2" a="1"/>
  <c r="O192" i="2"/>
  <c r="K193" i="2"/>
  <c r="M193" i="2"/>
  <c r="N193" i="2" a="1"/>
  <c r="O193" i="2"/>
  <c r="K194" i="2"/>
  <c r="M194" i="2"/>
  <c r="N194" i="2" a="1"/>
  <c r="O194" i="2"/>
  <c r="K195" i="2"/>
  <c r="M195" i="2"/>
  <c r="N195" i="2" a="1"/>
  <c r="O195" i="2"/>
  <c r="K196" i="2"/>
  <c r="M196" i="2"/>
  <c r="N196" i="2" a="1"/>
  <c r="O196" i="2"/>
  <c r="K197" i="2"/>
  <c r="M197" i="2"/>
  <c r="N197" i="2" a="1"/>
  <c r="O197" i="2"/>
  <c r="K198" i="2"/>
  <c r="M198" i="2"/>
  <c r="N198" i="2" a="1"/>
  <c r="O198" i="2"/>
  <c r="K199" i="2"/>
  <c r="M199" i="2"/>
  <c r="N199" i="2" a="1"/>
  <c r="O199" i="2"/>
  <c r="K200" i="2"/>
  <c r="M200" i="2"/>
  <c r="N200" i="2" a="1"/>
  <c r="O200" i="2"/>
  <c r="K201" i="2"/>
  <c r="M201" i="2"/>
  <c r="N201" i="2" a="1"/>
  <c r="O201" i="2"/>
  <c r="K202" i="2"/>
  <c r="M202" i="2"/>
  <c r="N202" i="2" a="1"/>
  <c r="O202" i="2"/>
  <c r="K203" i="2"/>
  <c r="M203" i="2"/>
  <c r="N203" i="2" a="1"/>
  <c r="O203" i="2"/>
  <c r="K204" i="2"/>
  <c r="M204" i="2"/>
  <c r="N204" i="2" a="1"/>
  <c r="O204" i="2"/>
  <c r="K205" i="2"/>
  <c r="M205" i="2"/>
  <c r="N205" i="2" a="1"/>
  <c r="O205" i="2"/>
  <c r="K206" i="2"/>
  <c r="M206" i="2"/>
  <c r="N206" i="2" a="1"/>
  <c r="O206" i="2"/>
  <c r="K207" i="2"/>
  <c r="K208" i="2"/>
  <c r="K7" i="2"/>
  <c r="M7" i="2"/>
  <c r="N7" i="2" a="1"/>
  <c r="O7" i="2"/>
  <c r="K8" i="2"/>
  <c r="M8" i="2"/>
  <c r="N8" i="2" a="1"/>
  <c r="O8" i="2"/>
  <c r="K9" i="2"/>
  <c r="M9" i="2"/>
  <c r="N9" i="2" a="1"/>
  <c r="O9" i="2"/>
  <c r="K10" i="2"/>
  <c r="M10" i="2"/>
  <c r="N10" i="2" a="1"/>
  <c r="O10" i="2"/>
  <c r="K11" i="2"/>
  <c r="M11" i="2"/>
  <c r="N11" i="2" a="1"/>
  <c r="O11" i="2"/>
  <c r="K12" i="2"/>
  <c r="M12" i="2"/>
  <c r="N12" i="2" a="1"/>
  <c r="O12" i="2"/>
  <c r="K13" i="2"/>
  <c r="M13" i="2"/>
  <c r="N13" i="2" a="1"/>
  <c r="O13" i="2"/>
  <c r="K14" i="2"/>
  <c r="M14" i="2"/>
  <c r="N14" i="2" a="1"/>
  <c r="O14" i="2"/>
  <c r="K15" i="2"/>
  <c r="M15" i="2"/>
  <c r="N15" i="2" a="1"/>
  <c r="O15" i="2"/>
  <c r="K16" i="2"/>
  <c r="M16" i="2"/>
  <c r="N16" i="2" a="1"/>
  <c r="O16" i="2"/>
  <c r="K17" i="2"/>
  <c r="M17" i="2"/>
  <c r="N17" i="2" a="1"/>
  <c r="O17" i="2"/>
  <c r="K18" i="2"/>
  <c r="M18" i="2"/>
  <c r="N18" i="2" a="1"/>
  <c r="O18" i="2"/>
  <c r="K19" i="2"/>
  <c r="M19" i="2"/>
  <c r="N19" i="2" a="1"/>
  <c r="O19" i="2"/>
  <c r="K20" i="2"/>
  <c r="M20" i="2"/>
  <c r="N20" i="2" a="1"/>
  <c r="O20" i="2"/>
  <c r="K21" i="2"/>
  <c r="M21" i="2"/>
  <c r="N21" i="2" a="1"/>
  <c r="O21" i="2"/>
  <c r="K22" i="2"/>
  <c r="M22" i="2"/>
  <c r="N22" i="2" a="1"/>
  <c r="O22" i="2"/>
  <c r="K23" i="2"/>
  <c r="M23" i="2"/>
  <c r="N23" i="2" a="1"/>
  <c r="O23" i="2"/>
  <c r="K24" i="2"/>
  <c r="M24" i="2"/>
  <c r="N24" i="2" a="1"/>
  <c r="O24" i="2"/>
  <c r="K25" i="2"/>
  <c r="M25" i="2"/>
  <c r="N25" i="2" a="1"/>
  <c r="O25" i="2"/>
  <c r="K27" i="2"/>
  <c r="O27" i="2"/>
  <c r="K28" i="2"/>
  <c r="M28" i="2"/>
  <c r="N28" i="2" a="1"/>
  <c r="O28" i="2"/>
  <c r="K29" i="2"/>
  <c r="M29" i="2"/>
  <c r="N29" i="2" a="1"/>
  <c r="O29" i="2"/>
  <c r="K30" i="2"/>
  <c r="M30" i="2"/>
  <c r="N30" i="2" a="1"/>
  <c r="O30" i="2"/>
  <c r="K31" i="2"/>
  <c r="M31" i="2"/>
  <c r="N31" i="2" a="1"/>
  <c r="O31" i="2"/>
  <c r="K32" i="2"/>
  <c r="M32" i="2"/>
  <c r="N32" i="2" a="1"/>
  <c r="O32" i="2"/>
  <c r="K33" i="2"/>
  <c r="M33" i="2"/>
  <c r="N33" i="2" a="1"/>
  <c r="O33" i="2"/>
  <c r="K34" i="2"/>
  <c r="M34" i="2"/>
  <c r="N34" i="2" a="1"/>
  <c r="O34" i="2"/>
  <c r="K35" i="2"/>
  <c r="M35" i="2"/>
  <c r="N35" i="2" a="1"/>
  <c r="O35" i="2"/>
  <c r="K36" i="2"/>
  <c r="M36" i="2"/>
  <c r="N36" i="2" a="1"/>
  <c r="O36" i="2"/>
  <c r="K37" i="2"/>
  <c r="M37" i="2"/>
  <c r="N37" i="2" a="1"/>
  <c r="O37" i="2"/>
  <c r="K38" i="2"/>
  <c r="M38" i="2"/>
  <c r="N38" i="2" a="1"/>
  <c r="O38" i="2"/>
  <c r="K39" i="2"/>
  <c r="M39" i="2"/>
  <c r="N39" i="2" a="1"/>
  <c r="O39" i="2"/>
  <c r="K40" i="2"/>
  <c r="M40" i="2"/>
  <c r="N40" i="2" a="1"/>
  <c r="O40" i="2"/>
  <c r="K41" i="2"/>
  <c r="M41" i="2"/>
  <c r="N41" i="2" a="1"/>
  <c r="O41" i="2"/>
  <c r="K42" i="2"/>
  <c r="M42" i="2"/>
  <c r="N42" i="2" a="1"/>
  <c r="O42" i="2"/>
  <c r="K43" i="2"/>
  <c r="M43" i="2"/>
  <c r="N43" i="2" a="1"/>
  <c r="O43" i="2"/>
  <c r="K44" i="2"/>
  <c r="M44" i="2"/>
  <c r="N44" i="2" a="1"/>
  <c r="O44" i="2"/>
  <c r="K45" i="2"/>
  <c r="M45" i="2"/>
  <c r="N45" i="2" a="1"/>
  <c r="O45" i="2"/>
  <c r="K46" i="2"/>
  <c r="M46" i="2"/>
  <c r="N46" i="2" a="1"/>
  <c r="O46" i="2"/>
  <c r="K47" i="2"/>
  <c r="M47" i="2"/>
  <c r="N47" i="2" a="1"/>
  <c r="O47" i="2"/>
  <c r="K48" i="2"/>
  <c r="M48" i="2"/>
  <c r="N48" i="2" a="1"/>
  <c r="O48" i="2"/>
  <c r="K49" i="2"/>
  <c r="M49" i="2"/>
  <c r="N49" i="2" a="1"/>
  <c r="O49" i="2"/>
  <c r="K50" i="2"/>
  <c r="M50" i="2"/>
  <c r="N50" i="2" a="1"/>
  <c r="O50" i="2"/>
  <c r="K51" i="2"/>
  <c r="M51" i="2"/>
  <c r="N51" i="2" a="1"/>
  <c r="O51" i="2"/>
  <c r="K52" i="2"/>
  <c r="M52" i="2"/>
  <c r="N52" i="2" a="1"/>
  <c r="O52" i="2"/>
  <c r="K53" i="2"/>
  <c r="M53" i="2"/>
  <c r="N53" i="2" a="1"/>
  <c r="O53" i="2"/>
  <c r="K54" i="2"/>
  <c r="M54" i="2"/>
  <c r="N54" i="2" a="1"/>
  <c r="O54" i="2"/>
  <c r="K55" i="2"/>
  <c r="M55" i="2"/>
  <c r="N55" i="2" a="1"/>
  <c r="O55" i="2"/>
  <c r="K56" i="2"/>
  <c r="M56" i="2"/>
  <c r="N56" i="2" a="1"/>
  <c r="O56" i="2"/>
  <c r="K6" i="2"/>
  <c r="M6" i="2"/>
  <c r="N6" i="2" a="1"/>
  <c r="O6" i="2"/>
  <c r="O5" i="2"/>
  <c r="N5" i="2" a="1"/>
  <c r="M5" i="2"/>
  <c r="K5" i="2"/>
  <c r="Y313" i="2"/>
  <c r="M340" i="2" l="1"/>
  <c r="K340" i="2"/>
  <c r="I340" i="2" a="1"/>
  <c r="I321" i="2" a="1"/>
  <c r="M321" i="2"/>
  <c r="K321" i="2"/>
  <c r="W313" i="2"/>
  <c r="O312" i="2"/>
  <c r="K312" i="2"/>
  <c r="M312" i="2"/>
  <c r="M209" i="2"/>
  <c r="W4" i="2"/>
  <c r="N321" i="2"/>
  <c r="I312" i="2" a="1"/>
  <c r="I209" i="2" a="1"/>
  <c r="O209" i="2" s="1"/>
  <c r="K209" i="2"/>
  <c r="N209" i="2" s="1"/>
  <c r="V4" i="2"/>
  <c r="Y211" i="2"/>
  <c r="X211" i="2"/>
  <c r="W211" i="2"/>
  <c r="U4" i="2"/>
  <c r="N340" i="2" l="1"/>
  <c r="O340" i="2"/>
  <c r="O321" i="2"/>
  <c r="N312" i="2"/>
  <c r="AC211" i="2"/>
  <c r="AB211" i="2"/>
  <c r="AD211" i="2"/>
  <c r="AC313" i="2"/>
  <c r="AB313" i="2"/>
  <c r="AD313" i="2"/>
  <c r="AD322" i="2"/>
  <c r="AC322" i="2"/>
  <c r="AB322" i="2"/>
  <c r="AB4" i="2"/>
  <c r="AA4" i="2"/>
  <c r="Z4" i="2"/>
  <c r="Y322" i="2" l="1"/>
  <c r="W322" i="2"/>
  <c r="X32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Rizwan Shoaib</author>
  </authors>
  <commentList>
    <comment ref="R5" authorId="0" shapeId="0" xr:uid="{5E0D0C15-5DF7-4023-8B6D-06A538D23342}">
      <text>
        <r>
          <rPr>
            <b/>
            <sz val="9"/>
            <color indexed="81"/>
            <rFont val="Tahoma"/>
            <family val="2"/>
          </rPr>
          <t>Document Check
Observation
System Check
Employee Interview
(Multiple means can be written)</t>
        </r>
        <r>
          <rPr>
            <sz val="9"/>
            <color indexed="81"/>
            <rFont val="Tahoma"/>
            <family val="2"/>
          </rPr>
          <t xml:space="preserve">
</t>
        </r>
      </text>
    </comment>
    <comment ref="R6" authorId="0" shapeId="0" xr:uid="{88BB0A76-A2E3-4FDC-BC85-E3B55BA432DF}">
      <text>
        <r>
          <rPr>
            <b/>
            <sz val="9"/>
            <color indexed="81"/>
            <rFont val="Tahoma"/>
            <family val="2"/>
          </rPr>
          <t>Document Check
Observation
System Check
Employee Interview
(Multiple means can be written)</t>
        </r>
        <r>
          <rPr>
            <sz val="9"/>
            <color indexed="81"/>
            <rFont val="Tahoma"/>
            <family val="2"/>
          </rPr>
          <t xml:space="preserve">
</t>
        </r>
      </text>
    </comment>
    <comment ref="R8" authorId="0" shapeId="0" xr:uid="{EFE27391-40F8-41AD-AA11-75E8F7C4B150}">
      <text>
        <r>
          <rPr>
            <b/>
            <sz val="9"/>
            <color indexed="81"/>
            <rFont val="Tahoma"/>
            <family val="2"/>
          </rPr>
          <t>Document Check
Observation
System Check
Employee Interview
(Multiple means can be written)</t>
        </r>
        <r>
          <rPr>
            <sz val="9"/>
            <color indexed="81"/>
            <rFont val="Tahoma"/>
            <family val="2"/>
          </rPr>
          <t xml:space="preserve">
</t>
        </r>
      </text>
    </comment>
    <comment ref="R17" authorId="0" shapeId="0" xr:uid="{CE45105F-4925-499F-B3DE-94664BB92B92}">
      <text>
        <r>
          <rPr>
            <b/>
            <sz val="9"/>
            <color indexed="81"/>
            <rFont val="Tahoma"/>
            <family val="2"/>
          </rPr>
          <t>Document Check
Observation
System Check
Employee Interview
(Multiple means can be written)</t>
        </r>
        <r>
          <rPr>
            <sz val="9"/>
            <color indexed="81"/>
            <rFont val="Tahoma"/>
            <family val="2"/>
          </rPr>
          <t xml:space="preserve">
</t>
        </r>
      </text>
    </comment>
    <comment ref="R26" authorId="0" shapeId="0" xr:uid="{44BF54CD-6584-426C-8A52-D0A2CB31C656}">
      <text>
        <r>
          <rPr>
            <b/>
            <sz val="9"/>
            <color indexed="81"/>
            <rFont val="Tahoma"/>
            <family val="2"/>
          </rPr>
          <t>Document Check
Observation
System Check
Employee Interview
(Multiple means can be written)</t>
        </r>
        <r>
          <rPr>
            <sz val="9"/>
            <color indexed="81"/>
            <rFont val="Tahoma"/>
            <family val="2"/>
          </rPr>
          <t xml:space="preserve">
</t>
        </r>
      </text>
    </comment>
    <comment ref="R27" authorId="0" shapeId="0" xr:uid="{E1D64660-CB92-469D-AFB6-BDFADF817B64}">
      <text>
        <r>
          <rPr>
            <b/>
            <sz val="9"/>
            <color indexed="81"/>
            <rFont val="Tahoma"/>
            <family val="2"/>
          </rPr>
          <t>Document Check
Observation
System Check
Employee Interview
(Multiple means can be written)</t>
        </r>
        <r>
          <rPr>
            <sz val="9"/>
            <color indexed="81"/>
            <rFont val="Tahoma"/>
            <family val="2"/>
          </rPr>
          <t xml:space="preserve">
</t>
        </r>
      </text>
    </comment>
    <comment ref="R37" authorId="0" shapeId="0" xr:uid="{A8E8ECC2-D584-4804-8202-0E26BE3002B8}">
      <text>
        <r>
          <rPr>
            <b/>
            <sz val="9"/>
            <color indexed="81"/>
            <rFont val="Tahoma"/>
            <family val="2"/>
          </rPr>
          <t>Document Check
Observation
System Check
Employee Interview
(Multiple means can be written)</t>
        </r>
        <r>
          <rPr>
            <sz val="9"/>
            <color indexed="81"/>
            <rFont val="Tahoma"/>
            <family val="2"/>
          </rPr>
          <t xml:space="preserve">
</t>
        </r>
      </text>
    </comment>
    <comment ref="R76" authorId="0" shapeId="0" xr:uid="{EE53CF6B-4487-4D71-B339-073668AB5B68}">
      <text>
        <r>
          <rPr>
            <b/>
            <sz val="9"/>
            <color indexed="81"/>
            <rFont val="Tahoma"/>
            <family val="2"/>
          </rPr>
          <t>Document Check
Observation
System Check
Employee Interview
(Multiple means can be written)</t>
        </r>
        <r>
          <rPr>
            <sz val="9"/>
            <color indexed="81"/>
            <rFont val="Tahoma"/>
            <family val="2"/>
          </rPr>
          <t xml:space="preserve">
</t>
        </r>
      </text>
    </comment>
    <comment ref="R90" authorId="0" shapeId="0" xr:uid="{88243F07-28ED-4CE2-B49F-6CF344C378E3}">
      <text>
        <r>
          <rPr>
            <b/>
            <sz val="9"/>
            <color indexed="81"/>
            <rFont val="Tahoma"/>
            <family val="2"/>
          </rPr>
          <t>Document Check
Observation
System Check
Employee Interview
(Multiple means can be written)</t>
        </r>
        <r>
          <rPr>
            <sz val="9"/>
            <color indexed="81"/>
            <rFont val="Tahoma"/>
            <family val="2"/>
          </rPr>
          <t xml:space="preserve">
</t>
        </r>
      </text>
    </comment>
    <comment ref="R91" authorId="0" shapeId="0" xr:uid="{F5E76DBA-B3F6-4C5E-BFAF-50E89639F0FA}">
      <text>
        <r>
          <rPr>
            <b/>
            <sz val="9"/>
            <color indexed="81"/>
            <rFont val="Tahoma"/>
            <family val="2"/>
          </rPr>
          <t>Document Check
Observation
System Check
Employee Interview
(Multiple means can be written)</t>
        </r>
        <r>
          <rPr>
            <sz val="9"/>
            <color indexed="81"/>
            <rFont val="Tahoma"/>
            <family val="2"/>
          </rPr>
          <t xml:space="preserve">
</t>
        </r>
      </text>
    </comment>
    <comment ref="R95" authorId="0" shapeId="0" xr:uid="{D07A2A84-04FE-4BAD-BDA9-171266D916E8}">
      <text>
        <r>
          <rPr>
            <b/>
            <sz val="9"/>
            <color indexed="81"/>
            <rFont val="Tahoma"/>
            <family val="2"/>
          </rPr>
          <t>Document Check
Observation
System Check
Employee Interview
(Multiple means can be written)</t>
        </r>
        <r>
          <rPr>
            <sz val="9"/>
            <color indexed="81"/>
            <rFont val="Tahoma"/>
            <family val="2"/>
          </rPr>
          <t xml:space="preserve">
</t>
        </r>
      </text>
    </comment>
    <comment ref="R114" authorId="0" shapeId="0" xr:uid="{27EA15F4-D1EC-4D96-A7F3-CE14F7194791}">
      <text>
        <r>
          <rPr>
            <b/>
            <sz val="9"/>
            <color indexed="81"/>
            <rFont val="Tahoma"/>
            <family val="2"/>
          </rPr>
          <t>Document Check
Observation
System Check
Employee Interview
(Multiple means can be written)</t>
        </r>
        <r>
          <rPr>
            <sz val="9"/>
            <color indexed="81"/>
            <rFont val="Tahoma"/>
            <family val="2"/>
          </rPr>
          <t xml:space="preserve">
</t>
        </r>
      </text>
    </comment>
    <comment ref="R115" authorId="0" shapeId="0" xr:uid="{7B880660-31A7-47B6-98FB-A08AAC7751B6}">
      <text>
        <r>
          <rPr>
            <b/>
            <sz val="9"/>
            <color indexed="81"/>
            <rFont val="Tahoma"/>
            <family val="2"/>
          </rPr>
          <t>Document Check
Observation
System Check
Employee Interview
(Multiple means can be written)</t>
        </r>
        <r>
          <rPr>
            <sz val="9"/>
            <color indexed="81"/>
            <rFont val="Tahoma"/>
            <family val="2"/>
          </rPr>
          <t xml:space="preserve">
</t>
        </r>
      </text>
    </comment>
    <comment ref="R119" authorId="0" shapeId="0" xr:uid="{1F6A2725-2973-4550-901F-AFF9602953D0}">
      <text>
        <r>
          <rPr>
            <b/>
            <sz val="9"/>
            <color indexed="81"/>
            <rFont val="Tahoma"/>
            <family val="2"/>
          </rPr>
          <t>Document Check
Observation
System Check
Employee Interview
(Multiple means can be written)</t>
        </r>
        <r>
          <rPr>
            <sz val="9"/>
            <color indexed="81"/>
            <rFont val="Tahoma"/>
            <family val="2"/>
          </rPr>
          <t xml:space="preserve">
</t>
        </r>
      </text>
    </comment>
    <comment ref="R126" authorId="0" shapeId="0" xr:uid="{E1B41339-1AEA-4449-AA0F-4BA004BFE139}">
      <text>
        <r>
          <rPr>
            <b/>
            <sz val="9"/>
            <color indexed="81"/>
            <rFont val="Tahoma"/>
            <family val="2"/>
          </rPr>
          <t>Document Check
Observation
System Check
Employee Interview
(Multiple means can be written)</t>
        </r>
        <r>
          <rPr>
            <sz val="9"/>
            <color indexed="81"/>
            <rFont val="Tahoma"/>
            <family val="2"/>
          </rPr>
          <t xml:space="preserve">
</t>
        </r>
      </text>
    </comment>
    <comment ref="R127" authorId="0" shapeId="0" xr:uid="{5EEA4FB5-37CA-4456-8B21-B252C0ADF2A4}">
      <text>
        <r>
          <rPr>
            <b/>
            <sz val="9"/>
            <color indexed="81"/>
            <rFont val="Tahoma"/>
            <family val="2"/>
          </rPr>
          <t>Document Check
Observation
System Check
Employee Interview
(Multiple means can be written)</t>
        </r>
        <r>
          <rPr>
            <sz val="9"/>
            <color indexed="81"/>
            <rFont val="Tahoma"/>
            <family val="2"/>
          </rPr>
          <t xml:space="preserve">
</t>
        </r>
      </text>
    </comment>
    <comment ref="R137" authorId="0" shapeId="0" xr:uid="{083A66D9-2751-4443-9C8E-B5FAE1B865CD}">
      <text>
        <r>
          <rPr>
            <b/>
            <sz val="9"/>
            <color indexed="81"/>
            <rFont val="Tahoma"/>
            <family val="2"/>
          </rPr>
          <t>Document Check
Observation
System Check
Employee Interview
(Multiple means can be written)</t>
        </r>
        <r>
          <rPr>
            <sz val="9"/>
            <color indexed="81"/>
            <rFont val="Tahoma"/>
            <family val="2"/>
          </rPr>
          <t xml:space="preserve">
</t>
        </r>
      </text>
    </comment>
    <comment ref="R138" authorId="0" shapeId="0" xr:uid="{B7B082D4-2B9D-4DC7-847E-DBB64E5DFE7E}">
      <text>
        <r>
          <rPr>
            <b/>
            <sz val="9"/>
            <color indexed="81"/>
            <rFont val="Tahoma"/>
            <family val="2"/>
          </rPr>
          <t>Document Check
Observation
System Check
Employee Interview
(Multiple means can be written)</t>
        </r>
        <r>
          <rPr>
            <sz val="9"/>
            <color indexed="81"/>
            <rFont val="Tahoma"/>
            <family val="2"/>
          </rPr>
          <t xml:space="preserve">
</t>
        </r>
      </text>
    </comment>
    <comment ref="R149" authorId="0" shapeId="0" xr:uid="{2E696A8A-DC09-4A0F-963D-AACAB227854B}">
      <text>
        <r>
          <rPr>
            <b/>
            <sz val="9"/>
            <color indexed="81"/>
            <rFont val="Tahoma"/>
            <family val="2"/>
          </rPr>
          <t>Document Check
Observation
System Check
Employee Interview
(Multiple means can be written)</t>
        </r>
        <r>
          <rPr>
            <sz val="9"/>
            <color indexed="81"/>
            <rFont val="Tahoma"/>
            <family val="2"/>
          </rPr>
          <t xml:space="preserve">
</t>
        </r>
      </text>
    </comment>
    <comment ref="R151" authorId="0" shapeId="0" xr:uid="{70116EC2-E30C-41B1-8779-08C626511A93}">
      <text>
        <r>
          <rPr>
            <b/>
            <sz val="9"/>
            <color indexed="81"/>
            <rFont val="Tahoma"/>
            <family val="2"/>
          </rPr>
          <t>Document Check
Observation
System Check
Employee Interview
(Multiple means can be written)</t>
        </r>
        <r>
          <rPr>
            <sz val="9"/>
            <color indexed="81"/>
            <rFont val="Tahoma"/>
            <family val="2"/>
          </rPr>
          <t xml:space="preserve">
</t>
        </r>
      </text>
    </comment>
    <comment ref="R153" authorId="0" shapeId="0" xr:uid="{8B04CCC7-A00F-42D0-99B4-2E4FA179B8DB}">
      <text>
        <r>
          <rPr>
            <b/>
            <sz val="9"/>
            <color indexed="81"/>
            <rFont val="Tahoma"/>
            <family val="2"/>
          </rPr>
          <t>Document Check
Observation
System Check
Employee Interview
(Multiple means can be written)</t>
        </r>
        <r>
          <rPr>
            <sz val="9"/>
            <color indexed="81"/>
            <rFont val="Tahoma"/>
            <family val="2"/>
          </rPr>
          <t xml:space="preserve">
</t>
        </r>
      </text>
    </comment>
    <comment ref="R192" authorId="0" shapeId="0" xr:uid="{4C1270D2-9E1A-417C-B474-014818AABA70}">
      <text>
        <r>
          <rPr>
            <b/>
            <sz val="9"/>
            <color indexed="81"/>
            <rFont val="Tahoma"/>
            <family val="2"/>
          </rPr>
          <t>Document Check
Observation
System Check
Employee Interview
(Multiple means can be written)</t>
        </r>
        <r>
          <rPr>
            <sz val="9"/>
            <color indexed="81"/>
            <rFont val="Tahoma"/>
            <family val="2"/>
          </rPr>
          <t xml:space="preserve">
</t>
        </r>
      </text>
    </comment>
    <comment ref="R193" authorId="0" shapeId="0" xr:uid="{D092C3BB-0369-43F3-BDFA-70ACCC6F36A2}">
      <text>
        <r>
          <rPr>
            <b/>
            <sz val="9"/>
            <color indexed="81"/>
            <rFont val="Tahoma"/>
            <family val="2"/>
          </rPr>
          <t>Document Check
Observation
System Check
Employee Interview
(Multiple means can be written)</t>
        </r>
        <r>
          <rPr>
            <sz val="9"/>
            <color indexed="81"/>
            <rFont val="Tahoma"/>
            <family val="2"/>
          </rPr>
          <t xml:space="preserve">
</t>
        </r>
      </text>
    </comment>
    <comment ref="R203" authorId="0" shapeId="0" xr:uid="{FD2DD1EE-3D56-4CED-A423-BB6DB386CF84}">
      <text>
        <r>
          <rPr>
            <b/>
            <sz val="9"/>
            <color indexed="81"/>
            <rFont val="Tahoma"/>
            <family val="2"/>
          </rPr>
          <t>Document Check
Observation
System Check
Employee Interview
(Multiple means can be written)</t>
        </r>
        <r>
          <rPr>
            <sz val="9"/>
            <color indexed="81"/>
            <rFont val="Tahoma"/>
            <family val="2"/>
          </rPr>
          <t xml:space="preserve">
</t>
        </r>
      </text>
    </comment>
    <comment ref="R204" authorId="0" shapeId="0" xr:uid="{3891B590-73D8-4515-BC06-9887B0012CF7}">
      <text>
        <r>
          <rPr>
            <b/>
            <sz val="9"/>
            <color indexed="81"/>
            <rFont val="Tahoma"/>
            <family val="2"/>
          </rPr>
          <t>Document Check
Observation
System Check
Employee Interview
(Multiple means can be written)</t>
        </r>
        <r>
          <rPr>
            <sz val="9"/>
            <color indexed="81"/>
            <rFont val="Tahoma"/>
            <family val="2"/>
          </rPr>
          <t xml:space="preserve">
</t>
        </r>
      </text>
    </comment>
    <comment ref="R205" authorId="0" shapeId="0" xr:uid="{D1316F7A-5F4F-4D1D-972B-F5FED5D6338F}">
      <text>
        <r>
          <rPr>
            <b/>
            <sz val="9"/>
            <color indexed="81"/>
            <rFont val="Tahoma"/>
            <family val="2"/>
          </rPr>
          <t>Document Check
Observation
System Check
Employee Interview
(Multiple means can be written)</t>
        </r>
        <r>
          <rPr>
            <sz val="9"/>
            <color indexed="81"/>
            <rFont val="Tahoma"/>
            <family val="2"/>
          </rPr>
          <t xml:space="preserve">
</t>
        </r>
      </text>
    </comment>
    <comment ref="R206" authorId="0" shapeId="0" xr:uid="{B0D02C7E-1EBC-4AFB-AF55-B44DA87DAAAD}">
      <text>
        <r>
          <rPr>
            <b/>
            <sz val="9"/>
            <color indexed="81"/>
            <rFont val="Tahoma"/>
            <family val="2"/>
          </rPr>
          <t>Document Check
Observation
System Check
Employee Interview
(Multiple means can be written)</t>
        </r>
        <r>
          <rPr>
            <sz val="9"/>
            <color indexed="81"/>
            <rFont val="Tahoma"/>
            <family val="2"/>
          </rPr>
          <t xml:space="preserve">
</t>
        </r>
      </text>
    </comment>
    <comment ref="R207" authorId="0" shapeId="0" xr:uid="{9FE63C98-30B6-44BD-A7C7-59A8F74DB001}">
      <text>
        <r>
          <rPr>
            <b/>
            <sz val="9"/>
            <color indexed="81"/>
            <rFont val="Tahoma"/>
            <family val="2"/>
          </rPr>
          <t>Document Check
Observation
System Check
Employee Interview
(Multiple means can be written)</t>
        </r>
        <r>
          <rPr>
            <sz val="9"/>
            <color indexed="81"/>
            <rFont val="Tahoma"/>
            <family val="2"/>
          </rPr>
          <t xml:space="preserve">
</t>
        </r>
      </text>
    </comment>
    <comment ref="R208" authorId="0" shapeId="0" xr:uid="{08E2042A-4CAC-4DF5-9E62-DB3293E3AB2C}">
      <text>
        <r>
          <rPr>
            <b/>
            <sz val="9"/>
            <color indexed="81"/>
            <rFont val="Tahoma"/>
            <family val="2"/>
          </rPr>
          <t>Document Check
Observation
System Check
Employee Interview
(Multiple means can be written)</t>
        </r>
        <r>
          <rPr>
            <sz val="9"/>
            <color indexed="81"/>
            <rFont val="Tahoma"/>
            <family val="2"/>
          </rPr>
          <t xml:space="preserve">
</t>
        </r>
      </text>
    </comment>
    <comment ref="R211" authorId="0" shapeId="0" xr:uid="{F1210DE2-85EC-40A4-B184-C6FE129288F4}">
      <text>
        <r>
          <rPr>
            <b/>
            <sz val="9"/>
            <rFont val="Tahoma"/>
            <family val="2"/>
          </rPr>
          <t>Document Check
Observation
System Check
Employee Interview
(Multiple means can be written)</t>
        </r>
        <r>
          <rPr>
            <sz val="9"/>
            <rFont val="Tahoma"/>
            <family val="2"/>
          </rPr>
          <t xml:space="preserve">
</t>
        </r>
      </text>
    </comment>
    <comment ref="R212" authorId="0" shapeId="0" xr:uid="{D1A5F626-54C1-48BA-B64D-023ED6A88E6F}">
      <text>
        <r>
          <rPr>
            <b/>
            <sz val="9"/>
            <rFont val="Tahoma"/>
            <family val="2"/>
          </rPr>
          <t>Document Check
Observation
System Check
Employee Interview
(Multiple means can be written)</t>
        </r>
        <r>
          <rPr>
            <sz val="9"/>
            <rFont val="Tahoma"/>
            <family val="2"/>
          </rPr>
          <t xml:space="preserve">
</t>
        </r>
      </text>
    </comment>
    <comment ref="R229" authorId="0" shapeId="0" xr:uid="{092F4FC0-0C5C-4F97-BE62-867632F6CF9B}">
      <text>
        <r>
          <rPr>
            <b/>
            <sz val="9"/>
            <rFont val="Tahoma"/>
            <family val="2"/>
          </rPr>
          <t>Document Check
Observation
System Check
Employee Interview
(Multiple means can be written)</t>
        </r>
        <r>
          <rPr>
            <sz val="9"/>
            <rFont val="Tahoma"/>
            <family val="2"/>
          </rPr>
          <t xml:space="preserve">
</t>
        </r>
      </text>
    </comment>
    <comment ref="R230" authorId="0" shapeId="0" xr:uid="{A70149F7-E379-44DB-9637-CDF2F1A670ED}">
      <text>
        <r>
          <rPr>
            <b/>
            <sz val="9"/>
            <rFont val="Tahoma"/>
            <family val="2"/>
          </rPr>
          <t>Document Check
Observation
System Check
Employee Interview
(Multiple means can be written)</t>
        </r>
        <r>
          <rPr>
            <sz val="9"/>
            <rFont val="Tahoma"/>
            <family val="2"/>
          </rPr>
          <t xml:space="preserve">
</t>
        </r>
      </text>
    </comment>
    <comment ref="R231" authorId="0" shapeId="0" xr:uid="{5FB11E66-7E46-4A1E-95BF-E2B1F22A99CC}">
      <text>
        <r>
          <rPr>
            <b/>
            <sz val="9"/>
            <rFont val="Tahoma"/>
            <family val="2"/>
          </rPr>
          <t>Document Check
Observation
System Check
Employee Interview
(Multiple means can be written)</t>
        </r>
        <r>
          <rPr>
            <sz val="9"/>
            <rFont val="Tahoma"/>
            <family val="2"/>
          </rPr>
          <t xml:space="preserve">
</t>
        </r>
      </text>
    </comment>
    <comment ref="R232" authorId="0" shapeId="0" xr:uid="{8DEB5653-5275-4535-BB0D-9FD03FE275D9}">
      <text>
        <r>
          <rPr>
            <b/>
            <sz val="9"/>
            <rFont val="Tahoma"/>
            <family val="2"/>
          </rPr>
          <t>Document Check
Observation
System Check
Employee Interview
(Multiple means can be written)</t>
        </r>
        <r>
          <rPr>
            <sz val="9"/>
            <rFont val="Tahoma"/>
            <family val="2"/>
          </rPr>
          <t xml:space="preserve">
</t>
        </r>
      </text>
    </comment>
    <comment ref="R233" authorId="0" shapeId="0" xr:uid="{E454C458-DAF9-4E50-AB39-F104AE0831C8}">
      <text>
        <r>
          <rPr>
            <b/>
            <sz val="9"/>
            <rFont val="Tahoma"/>
            <family val="2"/>
          </rPr>
          <t>Document Check
Observation
System Check
Employee Interview
(Multiple means can be written)</t>
        </r>
        <r>
          <rPr>
            <sz val="9"/>
            <rFont val="Tahoma"/>
            <family val="2"/>
          </rPr>
          <t xml:space="preserve">
</t>
        </r>
      </text>
    </comment>
    <comment ref="R234" authorId="0" shapeId="0" xr:uid="{57C4C9BF-1757-408F-BDA6-E1D6C5BB27F5}">
      <text>
        <r>
          <rPr>
            <b/>
            <sz val="9"/>
            <rFont val="Tahoma"/>
            <family val="2"/>
          </rPr>
          <t>Document Check
Observation
System Check
Employee Interview
(Multiple means can be written)</t>
        </r>
        <r>
          <rPr>
            <sz val="9"/>
            <rFont val="Tahoma"/>
            <family val="2"/>
          </rPr>
          <t xml:space="preserve">
</t>
        </r>
      </text>
    </comment>
    <comment ref="R235" authorId="0" shapeId="0" xr:uid="{D514D370-C920-4A4E-BAB7-8973ED8B5793}">
      <text>
        <r>
          <rPr>
            <b/>
            <sz val="9"/>
            <rFont val="Tahoma"/>
            <family val="2"/>
          </rPr>
          <t>Document Check
Observation
System Check
Employee Interview
(Multiple means can be written)</t>
        </r>
        <r>
          <rPr>
            <sz val="9"/>
            <rFont val="Tahoma"/>
            <family val="2"/>
          </rPr>
          <t xml:space="preserve">
</t>
        </r>
      </text>
    </comment>
    <comment ref="R236" authorId="0" shapeId="0" xr:uid="{6D12FD9E-07D7-4A85-AD87-226E9B0F092C}">
      <text>
        <r>
          <rPr>
            <b/>
            <sz val="9"/>
            <rFont val="Tahoma"/>
            <family val="2"/>
          </rPr>
          <t>Document Check
Observation
System Check
Employee Interview
(Multiple means can be written)</t>
        </r>
        <r>
          <rPr>
            <sz val="9"/>
            <rFont val="Tahoma"/>
            <family val="2"/>
          </rPr>
          <t xml:space="preserve">
</t>
        </r>
      </text>
    </comment>
    <comment ref="R237" authorId="0" shapeId="0" xr:uid="{134DE772-B743-4A62-9536-4F177E8D8CFD}">
      <text>
        <r>
          <rPr>
            <b/>
            <sz val="9"/>
            <rFont val="Tahoma"/>
            <family val="2"/>
          </rPr>
          <t>Document Check
Observation
System Check
Employee Interview
(Multiple means can be written)</t>
        </r>
        <r>
          <rPr>
            <sz val="9"/>
            <rFont val="Tahoma"/>
            <family val="2"/>
          </rPr>
          <t xml:space="preserve">
</t>
        </r>
      </text>
    </comment>
    <comment ref="R238" authorId="0" shapeId="0" xr:uid="{99F45925-4383-4691-AFF9-1B5A791E0078}">
      <text>
        <r>
          <rPr>
            <b/>
            <sz val="9"/>
            <rFont val="Tahoma"/>
            <family val="2"/>
          </rPr>
          <t>Document Check
Observation
System Check
Employee Interview
(Multiple means can be written)</t>
        </r>
        <r>
          <rPr>
            <sz val="9"/>
            <rFont val="Tahoma"/>
            <family val="2"/>
          </rPr>
          <t xml:space="preserve">
</t>
        </r>
      </text>
    </comment>
    <comment ref="R239" authorId="0" shapeId="0" xr:uid="{B988849F-403C-4557-B98F-0A87F4FC8FED}">
      <text>
        <r>
          <rPr>
            <b/>
            <sz val="9"/>
            <rFont val="Tahoma"/>
            <family val="2"/>
          </rPr>
          <t>Document Check
Observation
System Check
Employee Interview
(Multiple means can be written)</t>
        </r>
        <r>
          <rPr>
            <sz val="9"/>
            <rFont val="Tahoma"/>
            <family val="2"/>
          </rPr>
          <t xml:space="preserve">
</t>
        </r>
      </text>
    </comment>
    <comment ref="R240" authorId="0" shapeId="0" xr:uid="{78ECD2FA-38D5-4FD3-AC59-38CC71FD2A38}">
      <text>
        <r>
          <rPr>
            <b/>
            <sz val="9"/>
            <rFont val="Tahoma"/>
            <family val="2"/>
          </rPr>
          <t>Document Check
Observation
System Check
Employee Interview
(Multiple means can be written)</t>
        </r>
        <r>
          <rPr>
            <sz val="9"/>
            <rFont val="Tahoma"/>
            <family val="2"/>
          </rPr>
          <t xml:space="preserve">
</t>
        </r>
      </text>
    </comment>
    <comment ref="R241" authorId="0" shapeId="0" xr:uid="{CDE17399-EF7A-4B3C-8793-00FD001E4327}">
      <text>
        <r>
          <rPr>
            <b/>
            <sz val="9"/>
            <rFont val="Tahoma"/>
            <family val="2"/>
          </rPr>
          <t>Document Check
Observation
System Check
Employee Interview
(Multiple means can be written)</t>
        </r>
        <r>
          <rPr>
            <sz val="9"/>
            <rFont val="Tahoma"/>
            <family val="2"/>
          </rPr>
          <t xml:space="preserve">
</t>
        </r>
      </text>
    </comment>
    <comment ref="R242" authorId="0" shapeId="0" xr:uid="{946C5F5A-3264-4F7A-909B-9893E5E99FA7}">
      <text>
        <r>
          <rPr>
            <b/>
            <sz val="9"/>
            <rFont val="Tahoma"/>
            <family val="2"/>
          </rPr>
          <t>Document Check
Observation
System Check
Employee Interview
(Multiple means can be written)</t>
        </r>
        <r>
          <rPr>
            <sz val="9"/>
            <rFont val="Tahoma"/>
            <family val="2"/>
          </rPr>
          <t xml:space="preserve">
</t>
        </r>
      </text>
    </comment>
    <comment ref="R243" authorId="0" shapeId="0" xr:uid="{123AE91F-6681-486B-9940-0A2F9FF36D38}">
      <text>
        <r>
          <rPr>
            <b/>
            <sz val="9"/>
            <rFont val="Tahoma"/>
            <family val="2"/>
          </rPr>
          <t>Document Check
Observation
System Check
Employee Interview
(Multiple means can be written)</t>
        </r>
        <r>
          <rPr>
            <sz val="9"/>
            <rFont val="Tahoma"/>
            <family val="2"/>
          </rPr>
          <t xml:space="preserve">
</t>
        </r>
      </text>
    </comment>
    <comment ref="R244" authorId="0" shapeId="0" xr:uid="{0D38273E-575B-48A8-B4A0-FC4CF2785C1B}">
      <text>
        <r>
          <rPr>
            <b/>
            <sz val="9"/>
            <rFont val="Tahoma"/>
            <family val="2"/>
          </rPr>
          <t>Document Check
Observation
System Check
Employee Interview
(Multiple means can be written)</t>
        </r>
        <r>
          <rPr>
            <sz val="9"/>
            <rFont val="Tahoma"/>
            <family val="2"/>
          </rPr>
          <t xml:space="preserve">
</t>
        </r>
      </text>
    </comment>
    <comment ref="R245" authorId="0" shapeId="0" xr:uid="{89717C0C-2765-4092-A8FC-2040426F1280}">
      <text>
        <r>
          <rPr>
            <b/>
            <sz val="9"/>
            <rFont val="Tahoma"/>
            <family val="2"/>
          </rPr>
          <t>Document Check
Observation
System Check
Employee Interview
(Multiple means can be written)</t>
        </r>
        <r>
          <rPr>
            <sz val="9"/>
            <rFont val="Tahoma"/>
            <family val="2"/>
          </rPr>
          <t xml:space="preserve">
</t>
        </r>
      </text>
    </comment>
    <comment ref="R246" authorId="0" shapeId="0" xr:uid="{6D10C71E-28C5-450C-B1E6-77AF2E15A47F}">
      <text>
        <r>
          <rPr>
            <b/>
            <sz val="9"/>
            <rFont val="Tahoma"/>
            <family val="2"/>
          </rPr>
          <t>Document Check
Observation
System Check
Employee Interview
(Multiple means can be written)</t>
        </r>
        <r>
          <rPr>
            <sz val="9"/>
            <rFont val="Tahoma"/>
            <family val="2"/>
          </rPr>
          <t xml:space="preserve">
</t>
        </r>
      </text>
    </comment>
    <comment ref="R247" authorId="0" shapeId="0" xr:uid="{28812E78-EED4-4141-852A-38DB7BCC6EC0}">
      <text>
        <r>
          <rPr>
            <b/>
            <sz val="9"/>
            <rFont val="Tahoma"/>
            <family val="2"/>
          </rPr>
          <t>Document Check
Observation
System Check
Employee Interview
(Multiple means can be written)</t>
        </r>
        <r>
          <rPr>
            <sz val="9"/>
            <rFont val="Tahoma"/>
            <family val="2"/>
          </rPr>
          <t xml:space="preserve">
</t>
        </r>
      </text>
    </comment>
    <comment ref="R248" authorId="0" shapeId="0" xr:uid="{38716186-7AF4-4995-8D22-9C33D67E2970}">
      <text>
        <r>
          <rPr>
            <b/>
            <sz val="9"/>
            <rFont val="Tahoma"/>
            <family val="2"/>
          </rPr>
          <t>Document Check
Observation
System Check
Employee Interview
(Multiple means can be written)</t>
        </r>
        <r>
          <rPr>
            <sz val="9"/>
            <rFont val="Tahoma"/>
            <family val="2"/>
          </rPr>
          <t xml:space="preserve">
</t>
        </r>
      </text>
    </comment>
    <comment ref="R249" authorId="0" shapeId="0" xr:uid="{6E7D23DB-5DDC-49A6-B1D8-BB116570C9D0}">
      <text>
        <r>
          <rPr>
            <b/>
            <sz val="9"/>
            <rFont val="Tahoma"/>
            <family val="2"/>
          </rPr>
          <t>Document Check
Observation
System Check
Employee Interview
(Multiple means can be written)</t>
        </r>
        <r>
          <rPr>
            <sz val="9"/>
            <rFont val="Tahoma"/>
            <family val="2"/>
          </rPr>
          <t xml:space="preserve">
</t>
        </r>
      </text>
    </comment>
    <comment ref="R256" authorId="0" shapeId="0" xr:uid="{C0CE9536-D23C-4F93-97F9-6B8FC0EB9042}">
      <text>
        <r>
          <rPr>
            <b/>
            <sz val="9"/>
            <rFont val="Tahoma"/>
            <family val="2"/>
          </rPr>
          <t>Document Check
Observation
System Check
Employee Interview
(Multiple means can be written)</t>
        </r>
        <r>
          <rPr>
            <sz val="9"/>
            <rFont val="Tahoma"/>
            <family val="2"/>
          </rPr>
          <t xml:space="preserve">
</t>
        </r>
      </text>
    </comment>
    <comment ref="R257" authorId="0" shapeId="0" xr:uid="{E578F251-24E7-452C-B4E5-8F381DB70E9F}">
      <text>
        <r>
          <rPr>
            <b/>
            <sz val="9"/>
            <rFont val="Tahoma"/>
            <family val="2"/>
          </rPr>
          <t>Document Check
Observation
System Check
Employee Interview
(Multiple means can be written)</t>
        </r>
        <r>
          <rPr>
            <sz val="9"/>
            <rFont val="Tahoma"/>
            <family val="2"/>
          </rPr>
          <t xml:space="preserve">
</t>
        </r>
      </text>
    </comment>
    <comment ref="R258" authorId="0" shapeId="0" xr:uid="{E9E9E4BB-05EB-4665-A5DC-6B67F9524B0E}">
      <text>
        <r>
          <rPr>
            <b/>
            <sz val="9"/>
            <rFont val="Tahoma"/>
            <family val="2"/>
          </rPr>
          <t>Document Check
Observation
System Check
Employee Interview
(Multiple means can be written)</t>
        </r>
        <r>
          <rPr>
            <sz val="9"/>
            <rFont val="Tahoma"/>
            <family val="2"/>
          </rPr>
          <t xml:space="preserve">
</t>
        </r>
      </text>
    </comment>
    <comment ref="R259" authorId="0" shapeId="0" xr:uid="{0AA72C99-1EC0-4E1E-9605-56DA3194DDB7}">
      <text>
        <r>
          <rPr>
            <b/>
            <sz val="9"/>
            <rFont val="Tahoma"/>
            <family val="2"/>
          </rPr>
          <t>Document Check
Observation
System Check
Employee Interview
(Multiple means can be written)</t>
        </r>
        <r>
          <rPr>
            <sz val="9"/>
            <rFont val="Tahoma"/>
            <family val="2"/>
          </rPr>
          <t xml:space="preserve">
</t>
        </r>
      </text>
    </comment>
    <comment ref="R260" authorId="0" shapeId="0" xr:uid="{94D66A4A-636D-4C0B-B34F-6E0F1EC2AEC6}">
      <text>
        <r>
          <rPr>
            <b/>
            <sz val="9"/>
            <rFont val="Tahoma"/>
            <family val="2"/>
          </rPr>
          <t>Document Check
Observation
System Check
Employee Interview
(Multiple means can be written)</t>
        </r>
        <r>
          <rPr>
            <sz val="9"/>
            <rFont val="Tahoma"/>
            <family val="2"/>
          </rPr>
          <t xml:space="preserve">
</t>
        </r>
      </text>
    </comment>
    <comment ref="R261" authorId="0" shapeId="0" xr:uid="{D5E1BE68-5A48-489A-94AB-8E74BE6BF637}">
      <text>
        <r>
          <rPr>
            <b/>
            <sz val="9"/>
            <rFont val="Tahoma"/>
            <family val="2"/>
          </rPr>
          <t>Document Check
Observation
System Check
Employee Interview
(Multiple means can be written)</t>
        </r>
        <r>
          <rPr>
            <sz val="9"/>
            <rFont val="Tahoma"/>
            <family val="2"/>
          </rPr>
          <t xml:space="preserve">
</t>
        </r>
      </text>
    </comment>
    <comment ref="R262" authorId="0" shapeId="0" xr:uid="{CF949F5B-64B0-4970-AC0E-BACCD6114B8D}">
      <text>
        <r>
          <rPr>
            <b/>
            <sz val="9"/>
            <rFont val="Tahoma"/>
            <family val="2"/>
          </rPr>
          <t>Document Check
Observation
System Check
Employee Interview
(Multiple means can be written)</t>
        </r>
        <r>
          <rPr>
            <sz val="9"/>
            <rFont val="Tahoma"/>
            <family val="2"/>
          </rPr>
          <t xml:space="preserve">
</t>
        </r>
      </text>
    </comment>
    <comment ref="R263" authorId="0" shapeId="0" xr:uid="{2A8EB488-B842-4066-B0A3-862F9A9B85A3}">
      <text>
        <r>
          <rPr>
            <b/>
            <sz val="9"/>
            <rFont val="Tahoma"/>
            <family val="2"/>
          </rPr>
          <t>Document Check
Observation
System Check
Employee Interview
(Multiple means can be written)</t>
        </r>
        <r>
          <rPr>
            <sz val="9"/>
            <rFont val="Tahoma"/>
            <family val="2"/>
          </rPr>
          <t xml:space="preserve">
</t>
        </r>
      </text>
    </comment>
    <comment ref="R264" authorId="0" shapeId="0" xr:uid="{8D277086-3719-415B-8DE1-AB087156D862}">
      <text>
        <r>
          <rPr>
            <b/>
            <sz val="9"/>
            <rFont val="Tahoma"/>
            <family val="2"/>
          </rPr>
          <t>Document Check
Observation
System Check
Employee Interview
(Multiple means can be written)</t>
        </r>
        <r>
          <rPr>
            <sz val="9"/>
            <rFont val="Tahoma"/>
            <family val="2"/>
          </rPr>
          <t xml:space="preserve">
</t>
        </r>
      </text>
    </comment>
    <comment ref="R265" authorId="0" shapeId="0" xr:uid="{18BE5159-B104-42E5-9359-9A99CD44C400}">
      <text>
        <r>
          <rPr>
            <b/>
            <sz val="9"/>
            <rFont val="Tahoma"/>
            <family val="2"/>
          </rPr>
          <t>Document Check
Observation
System Check
Employee Interview
(Multiple means can be written)</t>
        </r>
        <r>
          <rPr>
            <sz val="9"/>
            <rFont val="Tahoma"/>
            <family val="2"/>
          </rPr>
          <t xml:space="preserve">
</t>
        </r>
      </text>
    </comment>
    <comment ref="R266" authorId="0" shapeId="0" xr:uid="{86196A0E-B77C-4652-88E0-CA8DCEA08A5A}">
      <text>
        <r>
          <rPr>
            <b/>
            <sz val="9"/>
            <rFont val="Tahoma"/>
            <family val="2"/>
          </rPr>
          <t>Document Check
Observation
System Check
Employee Interview
(Multiple means can be written)</t>
        </r>
        <r>
          <rPr>
            <sz val="9"/>
            <rFont val="Tahoma"/>
            <family val="2"/>
          </rPr>
          <t xml:space="preserve">
</t>
        </r>
      </text>
    </comment>
    <comment ref="R267" authorId="0" shapeId="0" xr:uid="{0942DC0A-FC38-45E9-AE79-2BC29B99EDDF}">
      <text>
        <r>
          <rPr>
            <b/>
            <sz val="9"/>
            <rFont val="Tahoma"/>
            <family val="2"/>
          </rPr>
          <t>Document Check
Observation
System Check
Employee Interview
(Multiple means can be written)</t>
        </r>
        <r>
          <rPr>
            <sz val="9"/>
            <rFont val="Tahoma"/>
            <family val="2"/>
          </rPr>
          <t xml:space="preserve">
</t>
        </r>
      </text>
    </comment>
    <comment ref="R268" authorId="0" shapeId="0" xr:uid="{55DB0E00-CABB-428A-BFD8-DED73BE7E310}">
      <text>
        <r>
          <rPr>
            <b/>
            <sz val="9"/>
            <rFont val="Tahoma"/>
            <family val="2"/>
          </rPr>
          <t>Document Check
Observation
System Check
Employee Interview
(Multiple means can be written)</t>
        </r>
        <r>
          <rPr>
            <sz val="9"/>
            <rFont val="Tahoma"/>
            <family val="2"/>
          </rPr>
          <t xml:space="preserve">
</t>
        </r>
      </text>
    </comment>
    <comment ref="R270" authorId="0" shapeId="0" xr:uid="{212FE2C9-22DB-49F9-8810-ABFAFBFC7105}">
      <text>
        <r>
          <rPr>
            <b/>
            <sz val="9"/>
            <rFont val="Tahoma"/>
            <family val="2"/>
          </rPr>
          <t>Document Check
Observation
System Check
Employee Interview
(Multiple means can be written)</t>
        </r>
        <r>
          <rPr>
            <sz val="9"/>
            <rFont val="Tahoma"/>
            <family val="2"/>
          </rPr>
          <t xml:space="preserve">
</t>
        </r>
      </text>
    </comment>
    <comment ref="R271" authorId="0" shapeId="0" xr:uid="{1F548893-F09C-466A-AF03-88DBC0F99119}">
      <text>
        <r>
          <rPr>
            <b/>
            <sz val="9"/>
            <rFont val="Tahoma"/>
            <family val="2"/>
          </rPr>
          <t>Document Check
Observation
System Check
Employee Interview
(Multiple means can be written)</t>
        </r>
        <r>
          <rPr>
            <sz val="9"/>
            <rFont val="Tahoma"/>
            <family val="2"/>
          </rPr>
          <t xml:space="preserve">
</t>
        </r>
      </text>
    </comment>
    <comment ref="R272" authorId="0" shapeId="0" xr:uid="{457E5417-1C5A-4E58-B9B6-84BFE635CF48}">
      <text>
        <r>
          <rPr>
            <b/>
            <sz val="9"/>
            <rFont val="Tahoma"/>
            <family val="2"/>
          </rPr>
          <t>Document Check
Observation
System Check
Employee Interview
(Multiple means can be written)</t>
        </r>
        <r>
          <rPr>
            <sz val="9"/>
            <rFont val="Tahoma"/>
            <family val="2"/>
          </rPr>
          <t xml:space="preserve">
</t>
        </r>
      </text>
    </comment>
    <comment ref="R273" authorId="0" shapeId="0" xr:uid="{FEA067C9-A534-448C-83F4-F3CD446FDB9F}">
      <text>
        <r>
          <rPr>
            <b/>
            <sz val="9"/>
            <rFont val="Tahoma"/>
            <family val="2"/>
          </rPr>
          <t>Document Check
Observation
System Check
Employee Interview
(Multiple means can be written)</t>
        </r>
        <r>
          <rPr>
            <sz val="9"/>
            <rFont val="Tahoma"/>
            <family val="2"/>
          </rPr>
          <t xml:space="preserve">
</t>
        </r>
      </text>
    </comment>
    <comment ref="R274" authorId="0" shapeId="0" xr:uid="{D25C0CF6-B0B4-46A7-A077-049526854A2B}">
      <text>
        <r>
          <rPr>
            <b/>
            <sz val="9"/>
            <rFont val="Tahoma"/>
            <family val="2"/>
          </rPr>
          <t>Document Check
Observation
System Check
Employee Interview
(Multiple means can be written)</t>
        </r>
        <r>
          <rPr>
            <sz val="9"/>
            <rFont val="Tahoma"/>
            <family val="2"/>
          </rPr>
          <t xml:space="preserve">
</t>
        </r>
      </text>
    </comment>
    <comment ref="R275" authorId="0" shapeId="0" xr:uid="{46F5F001-5F28-4923-9229-34A641724444}">
      <text>
        <r>
          <rPr>
            <b/>
            <sz val="9"/>
            <rFont val="Tahoma"/>
            <family val="2"/>
          </rPr>
          <t>Document Check
Observation
System Check
Employee Interview
(Multiple means can be written)</t>
        </r>
        <r>
          <rPr>
            <sz val="9"/>
            <rFont val="Tahoma"/>
            <family val="2"/>
          </rPr>
          <t xml:space="preserve">
</t>
        </r>
      </text>
    </comment>
    <comment ref="R276" authorId="0" shapeId="0" xr:uid="{7BA210A7-B52F-492C-91F2-AB3404AB61DC}">
      <text>
        <r>
          <rPr>
            <b/>
            <sz val="9"/>
            <rFont val="Tahoma"/>
            <family val="2"/>
          </rPr>
          <t>Document Check
Observation
System Check
Employee Interview
(Multiple means can be written)</t>
        </r>
        <r>
          <rPr>
            <sz val="9"/>
            <rFont val="Tahoma"/>
            <family val="2"/>
          </rPr>
          <t xml:space="preserve">
</t>
        </r>
      </text>
    </comment>
    <comment ref="R277" authorId="0" shapeId="0" xr:uid="{DA23BE54-CD86-49EF-AD59-6C503464CCB0}">
      <text>
        <r>
          <rPr>
            <b/>
            <sz val="9"/>
            <rFont val="Tahoma"/>
            <family val="2"/>
          </rPr>
          <t>Document Check
Observation
System Check
Employee Interview
(Multiple means can be written)</t>
        </r>
        <r>
          <rPr>
            <sz val="9"/>
            <rFont val="Tahoma"/>
            <family val="2"/>
          </rPr>
          <t xml:space="preserve">
</t>
        </r>
      </text>
    </comment>
    <comment ref="R278" authorId="0" shapeId="0" xr:uid="{23A71AAB-6071-433C-9233-E729652A3540}">
      <text>
        <r>
          <rPr>
            <b/>
            <sz val="9"/>
            <rFont val="Tahoma"/>
            <family val="2"/>
          </rPr>
          <t>Document Check
Observation
System Check
Employee Interview
(Multiple means can be written)</t>
        </r>
        <r>
          <rPr>
            <sz val="9"/>
            <rFont val="Tahoma"/>
            <family val="2"/>
          </rPr>
          <t xml:space="preserve">
</t>
        </r>
      </text>
    </comment>
    <comment ref="R279" authorId="0" shapeId="0" xr:uid="{517F57C2-FA8C-4475-BDED-9CF66E17D38C}">
      <text>
        <r>
          <rPr>
            <b/>
            <sz val="9"/>
            <rFont val="Tahoma"/>
            <family val="2"/>
          </rPr>
          <t>Document Check
Observation
System Check
Employee Interview
(Multiple means can be written)</t>
        </r>
        <r>
          <rPr>
            <sz val="9"/>
            <rFont val="Tahoma"/>
            <family val="2"/>
          </rPr>
          <t xml:space="preserve">
</t>
        </r>
      </text>
    </comment>
    <comment ref="R280" authorId="0" shapeId="0" xr:uid="{4DAADCF5-6042-4134-B82A-FB0CD99AEDF0}">
      <text>
        <r>
          <rPr>
            <b/>
            <sz val="9"/>
            <rFont val="Tahoma"/>
            <family val="2"/>
          </rPr>
          <t>Document Check
Observation
System Check
Employee Interview
(Multiple means can be written)</t>
        </r>
        <r>
          <rPr>
            <sz val="9"/>
            <rFont val="Tahoma"/>
            <family val="2"/>
          </rPr>
          <t xml:space="preserve">
</t>
        </r>
      </text>
    </comment>
    <comment ref="R281" authorId="0" shapeId="0" xr:uid="{3B81A9AF-0D84-4740-B531-9A5CB3FDB160}">
      <text>
        <r>
          <rPr>
            <b/>
            <sz val="9"/>
            <rFont val="Tahoma"/>
            <family val="2"/>
          </rPr>
          <t>Document Check
Observation
System Check
Employee Interview
(Multiple means can be written)</t>
        </r>
        <r>
          <rPr>
            <sz val="9"/>
            <rFont val="Tahoma"/>
            <family val="2"/>
          </rPr>
          <t xml:space="preserve">
</t>
        </r>
      </text>
    </comment>
    <comment ref="R282" authorId="0" shapeId="0" xr:uid="{83267B23-C70C-41B6-A80B-3D2F8A6119FC}">
      <text>
        <r>
          <rPr>
            <b/>
            <sz val="9"/>
            <rFont val="Tahoma"/>
            <family val="2"/>
          </rPr>
          <t>Document Check
Observation
System Check
Employee Interview
(Multiple means can be written)</t>
        </r>
        <r>
          <rPr>
            <sz val="9"/>
            <rFont val="Tahoma"/>
            <family val="2"/>
          </rPr>
          <t xml:space="preserve">
</t>
        </r>
      </text>
    </comment>
    <comment ref="R283" authorId="0" shapeId="0" xr:uid="{0D76F50B-EBF1-43DD-9E83-6DA8E9DCDA7F}">
      <text>
        <r>
          <rPr>
            <b/>
            <sz val="9"/>
            <rFont val="Tahoma"/>
            <family val="2"/>
          </rPr>
          <t>Document Check
Observation
System Check
Employee Interview
(Multiple means can be written)</t>
        </r>
        <r>
          <rPr>
            <sz val="9"/>
            <rFont val="Tahoma"/>
            <family val="2"/>
          </rPr>
          <t xml:space="preserve">
</t>
        </r>
      </text>
    </comment>
    <comment ref="R284" authorId="0" shapeId="0" xr:uid="{D3E31D0A-7325-461D-8428-DA43A239839A}">
      <text>
        <r>
          <rPr>
            <b/>
            <sz val="9"/>
            <rFont val="Tahoma"/>
            <family val="2"/>
          </rPr>
          <t>Document Check
Observation
System Check
Employee Interview
(Multiple means can be written)</t>
        </r>
        <r>
          <rPr>
            <sz val="9"/>
            <rFont val="Tahoma"/>
            <family val="2"/>
          </rPr>
          <t xml:space="preserve">
</t>
        </r>
      </text>
    </comment>
    <comment ref="R285" authorId="0" shapeId="0" xr:uid="{5E59DC62-BC95-4FA5-8DB4-4DC439F168E9}">
      <text>
        <r>
          <rPr>
            <b/>
            <sz val="9"/>
            <rFont val="Tahoma"/>
            <family val="2"/>
          </rPr>
          <t>Document Check
Observation
System Check
Employee Interview
(Multiple means can be written)</t>
        </r>
        <r>
          <rPr>
            <sz val="9"/>
            <rFont val="Tahoma"/>
            <family val="2"/>
          </rPr>
          <t xml:space="preserve">
</t>
        </r>
      </text>
    </comment>
    <comment ref="R286" authorId="0" shapeId="0" xr:uid="{AEB4011D-482E-4559-9262-0A6B77EDA31D}">
      <text>
        <r>
          <rPr>
            <b/>
            <sz val="9"/>
            <rFont val="Tahoma"/>
            <family val="2"/>
          </rPr>
          <t>Document Check
Observation
System Check
Employee Interview
(Multiple means can be written)</t>
        </r>
        <r>
          <rPr>
            <sz val="9"/>
            <rFont val="Tahoma"/>
            <family val="2"/>
          </rPr>
          <t xml:space="preserve">
</t>
        </r>
      </text>
    </comment>
    <comment ref="R287" authorId="0" shapeId="0" xr:uid="{CFF58157-C1AF-446A-8D57-D90BE97858A6}">
      <text>
        <r>
          <rPr>
            <b/>
            <sz val="9"/>
            <rFont val="Tahoma"/>
            <family val="2"/>
          </rPr>
          <t>Document Check
Observation
System Check
Employee Interview
(Multiple means can be written)</t>
        </r>
        <r>
          <rPr>
            <sz val="9"/>
            <rFont val="Tahoma"/>
            <family val="2"/>
          </rPr>
          <t xml:space="preserve">
</t>
        </r>
      </text>
    </comment>
    <comment ref="R288" authorId="0" shapeId="0" xr:uid="{4D1A169F-B3D6-4809-98EC-4EDEBD640792}">
      <text>
        <r>
          <rPr>
            <b/>
            <sz val="9"/>
            <rFont val="Tahoma"/>
            <family val="2"/>
          </rPr>
          <t>Document Check
Observation
System Check
Employee Interview
(Multiple means can be written)</t>
        </r>
        <r>
          <rPr>
            <sz val="9"/>
            <rFont val="Tahoma"/>
            <family val="2"/>
          </rPr>
          <t xml:space="preserve">
</t>
        </r>
      </text>
    </comment>
    <comment ref="R289" authorId="0" shapeId="0" xr:uid="{5A1F12DC-3E2F-402E-A335-244AD20DE86C}">
      <text>
        <r>
          <rPr>
            <b/>
            <sz val="9"/>
            <rFont val="Tahoma"/>
            <family val="2"/>
          </rPr>
          <t>Document Check
Observation
System Check
Employee Interview
(Multiple means can be written)</t>
        </r>
        <r>
          <rPr>
            <sz val="9"/>
            <rFont val="Tahoma"/>
            <family val="2"/>
          </rPr>
          <t xml:space="preserve">
</t>
        </r>
      </text>
    </comment>
    <comment ref="R290" authorId="0" shapeId="0" xr:uid="{84E5EE6A-15DD-4DAC-94CD-D80F449A6703}">
      <text>
        <r>
          <rPr>
            <b/>
            <sz val="9"/>
            <rFont val="Tahoma"/>
            <family val="2"/>
          </rPr>
          <t>Document Check
Observation
System Check
Employee Interview
(Multiple means can be written)</t>
        </r>
        <r>
          <rPr>
            <sz val="9"/>
            <rFont val="Tahoma"/>
            <family val="2"/>
          </rPr>
          <t xml:space="preserve">
</t>
        </r>
      </text>
    </comment>
    <comment ref="R291" authorId="0" shapeId="0" xr:uid="{B310A842-A4D7-4ABE-8654-C0B2614E7A5A}">
      <text>
        <r>
          <rPr>
            <b/>
            <sz val="9"/>
            <rFont val="Tahoma"/>
            <family val="2"/>
          </rPr>
          <t>Document Check
Observation
System Check
Employee Interview
(Multiple means can be written)</t>
        </r>
        <r>
          <rPr>
            <sz val="9"/>
            <rFont val="Tahoma"/>
            <family val="2"/>
          </rPr>
          <t xml:space="preserve">
</t>
        </r>
      </text>
    </comment>
    <comment ref="R292" authorId="0" shapeId="0" xr:uid="{796AFC07-9FEF-457D-BA91-B3136C98A805}">
      <text>
        <r>
          <rPr>
            <b/>
            <sz val="9"/>
            <rFont val="Tahoma"/>
            <family val="2"/>
          </rPr>
          <t>Document Check
Observation
System Check
Employee Interview
(Multiple means can be written)</t>
        </r>
        <r>
          <rPr>
            <sz val="9"/>
            <rFont val="Tahoma"/>
            <family val="2"/>
          </rPr>
          <t xml:space="preserve">
</t>
        </r>
      </text>
    </comment>
    <comment ref="R293" authorId="0" shapeId="0" xr:uid="{AAD5B3CB-D579-47E4-82E9-E4BAD5CE4CE0}">
      <text>
        <r>
          <rPr>
            <b/>
            <sz val="9"/>
            <rFont val="Tahoma"/>
            <family val="2"/>
          </rPr>
          <t>Document Check
Observation
System Check
Employee Interview
(Multiple means can be written)</t>
        </r>
        <r>
          <rPr>
            <sz val="9"/>
            <rFont val="Tahoma"/>
            <family val="2"/>
          </rPr>
          <t xml:space="preserve">
</t>
        </r>
      </text>
    </comment>
    <comment ref="R294" authorId="0" shapeId="0" xr:uid="{4D83BC59-5CEF-4663-838D-226E1623E09E}">
      <text>
        <r>
          <rPr>
            <b/>
            <sz val="9"/>
            <rFont val="Tahoma"/>
            <family val="2"/>
          </rPr>
          <t>Document Check
Observation
System Check
Employee Interview
(Multiple means can be written)</t>
        </r>
        <r>
          <rPr>
            <sz val="9"/>
            <rFont val="Tahoma"/>
            <family val="2"/>
          </rPr>
          <t xml:space="preserve">
</t>
        </r>
      </text>
    </comment>
    <comment ref="R295" authorId="0" shapeId="0" xr:uid="{9857A31D-2047-4079-B1C0-F1EF4FA1A8E8}">
      <text>
        <r>
          <rPr>
            <b/>
            <sz val="9"/>
            <rFont val="Tahoma"/>
            <family val="2"/>
          </rPr>
          <t>Document Check
Observation
System Check
Employee Interview
(Multiple means can be written)</t>
        </r>
        <r>
          <rPr>
            <sz val="9"/>
            <rFont val="Tahoma"/>
            <family val="2"/>
          </rPr>
          <t xml:space="preserve">
</t>
        </r>
      </text>
    </comment>
    <comment ref="R296" authorId="0" shapeId="0" xr:uid="{B6C8F3C0-4C8C-4E1D-81A8-F0B259E89B1A}">
      <text>
        <r>
          <rPr>
            <b/>
            <sz val="9"/>
            <rFont val="Tahoma"/>
            <family val="2"/>
          </rPr>
          <t>Document Check
Observation
System Check
Employee Interview
(Multiple means can be written)</t>
        </r>
        <r>
          <rPr>
            <sz val="9"/>
            <rFont val="Tahoma"/>
            <family val="2"/>
          </rPr>
          <t xml:space="preserve">
</t>
        </r>
      </text>
    </comment>
    <comment ref="R297" authorId="0" shapeId="0" xr:uid="{DF90C73E-C712-4820-975F-1F04804A2680}">
      <text>
        <r>
          <rPr>
            <b/>
            <sz val="9"/>
            <rFont val="Tahoma"/>
            <family val="2"/>
          </rPr>
          <t>Document Check
Observation
System Check
Employee Interview
(Multiple means can be written)</t>
        </r>
        <r>
          <rPr>
            <sz val="9"/>
            <rFont val="Tahoma"/>
            <family val="2"/>
          </rPr>
          <t xml:space="preserve">
</t>
        </r>
      </text>
    </comment>
    <comment ref="R298" authorId="0" shapeId="0" xr:uid="{74E0D766-F3ED-422F-8702-DDFA2A6FBA53}">
      <text>
        <r>
          <rPr>
            <b/>
            <sz val="9"/>
            <rFont val="Tahoma"/>
            <family val="2"/>
          </rPr>
          <t>Document Check
Observation
System Check
Employee Interview
(Multiple means can be written)</t>
        </r>
        <r>
          <rPr>
            <sz val="9"/>
            <rFont val="Tahoma"/>
            <family val="2"/>
          </rPr>
          <t xml:space="preserve">
</t>
        </r>
      </text>
    </comment>
    <comment ref="R299" authorId="0" shapeId="0" xr:uid="{2592D45E-21B6-4B39-B97F-A74638270D59}">
      <text>
        <r>
          <rPr>
            <b/>
            <sz val="9"/>
            <rFont val="Tahoma"/>
            <family val="2"/>
          </rPr>
          <t>Document Check
Observation
System Check
Employee Interview
(Multiple means can be written)</t>
        </r>
        <r>
          <rPr>
            <sz val="9"/>
            <rFont val="Tahoma"/>
            <family val="2"/>
          </rPr>
          <t xml:space="preserve">
</t>
        </r>
      </text>
    </comment>
    <comment ref="R300" authorId="0" shapeId="0" xr:uid="{E77DB9BD-DBD5-4687-9086-9647D7EDFFB3}">
      <text>
        <r>
          <rPr>
            <b/>
            <sz val="9"/>
            <rFont val="Tahoma"/>
            <family val="2"/>
          </rPr>
          <t>Document Check
Observation
System Check
Employee Interview
(Multiple means can be written)</t>
        </r>
        <r>
          <rPr>
            <sz val="9"/>
            <rFont val="Tahoma"/>
            <family val="2"/>
          </rPr>
          <t xml:space="preserve">
</t>
        </r>
      </text>
    </comment>
    <comment ref="R301" authorId="0" shapeId="0" xr:uid="{0F8BCEED-D5F1-4FCE-BEC8-324FA04D0963}">
      <text>
        <r>
          <rPr>
            <b/>
            <sz val="9"/>
            <rFont val="Tahoma"/>
            <family val="2"/>
          </rPr>
          <t>Document Check
Observation
System Check
Employee Interview
(Multiple means can be written)</t>
        </r>
        <r>
          <rPr>
            <sz val="9"/>
            <rFont val="Tahoma"/>
            <family val="2"/>
          </rPr>
          <t xml:space="preserve">
</t>
        </r>
      </text>
    </comment>
    <comment ref="R302" authorId="0" shapeId="0" xr:uid="{B8AB104A-E5D2-4A52-B973-33E087632AC9}">
      <text>
        <r>
          <rPr>
            <b/>
            <sz val="9"/>
            <rFont val="Tahoma"/>
            <family val="2"/>
          </rPr>
          <t>Document Check
Observation
System Check
Employee Interview
(Multiple means can be written)</t>
        </r>
        <r>
          <rPr>
            <sz val="9"/>
            <rFont val="Tahoma"/>
            <family val="2"/>
          </rPr>
          <t xml:space="preserve">
</t>
        </r>
      </text>
    </comment>
    <comment ref="R303" authorId="0" shapeId="0" xr:uid="{3847FE82-400D-4EE1-A288-37CEC962698E}">
      <text>
        <r>
          <rPr>
            <b/>
            <sz val="9"/>
            <rFont val="Tahoma"/>
            <family val="2"/>
          </rPr>
          <t>Document Check
Observation
System Check
Employee Interview
(Multiple means can be written)</t>
        </r>
        <r>
          <rPr>
            <sz val="9"/>
            <rFont val="Tahoma"/>
            <family val="2"/>
          </rPr>
          <t xml:space="preserve">
</t>
        </r>
      </text>
    </comment>
    <comment ref="R304" authorId="0" shapeId="0" xr:uid="{A1FC255B-1AC0-49EF-82B3-DA8AAEBC3B4E}">
      <text>
        <r>
          <rPr>
            <b/>
            <sz val="9"/>
            <rFont val="Tahoma"/>
            <family val="2"/>
          </rPr>
          <t>Document Check
Observation
System Check
Employee Interview
(Multiple means can be written)</t>
        </r>
        <r>
          <rPr>
            <sz val="9"/>
            <rFont val="Tahoma"/>
            <family val="2"/>
          </rPr>
          <t xml:space="preserve">
</t>
        </r>
      </text>
    </comment>
    <comment ref="R305" authorId="0" shapeId="0" xr:uid="{2946F08F-45EE-4313-9808-3D60F13770C3}">
      <text>
        <r>
          <rPr>
            <b/>
            <sz val="9"/>
            <rFont val="Tahoma"/>
            <family val="2"/>
          </rPr>
          <t>Document Check
Observation
System Check
Employee Interview
(Multiple means can be written)</t>
        </r>
        <r>
          <rPr>
            <sz val="9"/>
            <rFont val="Tahoma"/>
            <family val="2"/>
          </rPr>
          <t xml:space="preserve">
</t>
        </r>
      </text>
    </comment>
    <comment ref="R306" authorId="0" shapeId="0" xr:uid="{AAB8B491-1B67-433C-9641-0EB1C4A9AAEC}">
      <text>
        <r>
          <rPr>
            <b/>
            <sz val="9"/>
            <rFont val="Tahoma"/>
            <family val="2"/>
          </rPr>
          <t>Document Check
Observation
System Check
Employee Interview
(Multiple means can be written)</t>
        </r>
        <r>
          <rPr>
            <sz val="9"/>
            <rFont val="Tahoma"/>
            <family val="2"/>
          </rPr>
          <t xml:space="preserve">
</t>
        </r>
      </text>
    </comment>
    <comment ref="R307" authorId="0" shapeId="0" xr:uid="{F6B8D51A-2D39-4707-8A33-15DDC13C9592}">
      <text>
        <r>
          <rPr>
            <b/>
            <sz val="9"/>
            <rFont val="Tahoma"/>
            <family val="2"/>
          </rPr>
          <t>Document Check
Observation
System Check
Employee Interview
(Multiple means can be written)</t>
        </r>
        <r>
          <rPr>
            <sz val="9"/>
            <rFont val="Tahoma"/>
            <family val="2"/>
          </rPr>
          <t xml:space="preserve">
</t>
        </r>
      </text>
    </comment>
    <comment ref="R308" authorId="0" shapeId="0" xr:uid="{631C1A74-0A4F-48AF-9628-C006CF52129D}">
      <text>
        <r>
          <rPr>
            <b/>
            <sz val="9"/>
            <rFont val="Tahoma"/>
            <family val="2"/>
          </rPr>
          <t>Document Check
Observation
System Check
Employee Interview
(Multiple means can be written)</t>
        </r>
        <r>
          <rPr>
            <sz val="9"/>
            <rFont val="Tahoma"/>
            <family val="2"/>
          </rPr>
          <t xml:space="preserve">
</t>
        </r>
      </text>
    </comment>
    <comment ref="R309" authorId="0" shapeId="0" xr:uid="{8E44A195-AAF1-47F1-839E-3BFDC91D985A}">
      <text>
        <r>
          <rPr>
            <b/>
            <sz val="9"/>
            <rFont val="Tahoma"/>
            <family val="2"/>
          </rPr>
          <t>Document Check
Observation
System Check
Employee Interview
(Multiple means can be written)</t>
        </r>
        <r>
          <rPr>
            <sz val="9"/>
            <rFont val="Tahoma"/>
            <family val="2"/>
          </rPr>
          <t xml:space="preserve">
</t>
        </r>
      </text>
    </comment>
    <comment ref="R310" authorId="0" shapeId="0" xr:uid="{56B8FC75-3990-4D49-B46A-9C324DB6012F}">
      <text>
        <r>
          <rPr>
            <b/>
            <sz val="9"/>
            <rFont val="Tahoma"/>
            <family val="2"/>
          </rPr>
          <t>Document Check
Observation
System Check
Employee Interview
(Multiple means can be written)</t>
        </r>
        <r>
          <rPr>
            <sz val="9"/>
            <rFont val="Tahoma"/>
            <family val="2"/>
          </rPr>
          <t xml:space="preserve">
</t>
        </r>
      </text>
    </comment>
    <comment ref="R311" authorId="0" shapeId="0" xr:uid="{592C3D58-E377-40E6-93E4-810EF5C66C68}">
      <text>
        <r>
          <rPr>
            <b/>
            <sz val="9"/>
            <rFont val="Tahoma"/>
            <family val="2"/>
          </rPr>
          <t>Document Check
Observation
System Check
Employee Interview
(Multiple means can be written)</t>
        </r>
        <r>
          <rPr>
            <sz val="9"/>
            <rFont val="Tahoma"/>
            <family val="2"/>
          </rPr>
          <t xml:space="preserve">
</t>
        </r>
      </text>
    </comment>
    <comment ref="R323" authorId="0" shapeId="0" xr:uid="{F6348558-40EC-4FD7-8B67-D6882E75E299}">
      <text>
        <r>
          <rPr>
            <b/>
            <sz val="9"/>
            <color indexed="81"/>
            <rFont val="Tahoma"/>
            <family val="2"/>
          </rPr>
          <t>Document Check
Observation
System Check
Employee Interview
(Multiple means can be written)</t>
        </r>
        <r>
          <rPr>
            <sz val="9"/>
            <color indexed="81"/>
            <rFont val="Tahoma"/>
            <family val="2"/>
          </rPr>
          <t xml:space="preserve">
</t>
        </r>
      </text>
    </comment>
    <comment ref="R324" authorId="0" shapeId="0" xr:uid="{ACF0AB59-56CA-40B9-A0F3-E845FA037876}">
      <text>
        <r>
          <rPr>
            <b/>
            <sz val="9"/>
            <color indexed="81"/>
            <rFont val="Tahoma"/>
            <family val="2"/>
          </rPr>
          <t>Document Check
Observation
System Check
Employee Interview
(Multiple means can be written)</t>
        </r>
        <r>
          <rPr>
            <sz val="9"/>
            <color indexed="81"/>
            <rFont val="Tahoma"/>
            <family val="2"/>
          </rPr>
          <t xml:space="preserve">
</t>
        </r>
      </text>
    </comment>
    <comment ref="R326" authorId="0" shapeId="0" xr:uid="{39F80F5B-E5E4-4C10-8360-8CF8623489D7}">
      <text>
        <r>
          <rPr>
            <b/>
            <sz val="9"/>
            <color indexed="81"/>
            <rFont val="Tahoma"/>
            <family val="2"/>
          </rPr>
          <t>Document Check
Observation
System Check
Employee Interview
(Multiple means can be written)</t>
        </r>
        <r>
          <rPr>
            <sz val="9"/>
            <color indexed="81"/>
            <rFont val="Tahoma"/>
            <family val="2"/>
          </rPr>
          <t xml:space="preserve">
</t>
        </r>
      </text>
    </comment>
    <comment ref="R328" authorId="0" shapeId="0" xr:uid="{6793DB54-9DFE-45BF-95BA-72E4B13CE17F}">
      <text>
        <r>
          <rPr>
            <b/>
            <sz val="9"/>
            <color indexed="81"/>
            <rFont val="Tahoma"/>
            <family val="2"/>
          </rPr>
          <t>Document Check
Observation
System Check
Employee Interview
(Multiple means can be written)</t>
        </r>
        <r>
          <rPr>
            <sz val="9"/>
            <color indexed="81"/>
            <rFont val="Tahoma"/>
            <family val="2"/>
          </rPr>
          <t xml:space="preserve">
</t>
        </r>
      </text>
    </comment>
    <comment ref="R329" authorId="0" shapeId="0" xr:uid="{25CBDDDF-8038-4FC3-AEA1-292517A6EBE8}">
      <text>
        <r>
          <rPr>
            <b/>
            <sz val="9"/>
            <color indexed="81"/>
            <rFont val="Tahoma"/>
            <family val="2"/>
          </rPr>
          <t>Document Check
Observation
System Check
Employee Interview
(Multiple means can be written)</t>
        </r>
        <r>
          <rPr>
            <sz val="9"/>
            <color indexed="81"/>
            <rFont val="Tahoma"/>
            <family val="2"/>
          </rPr>
          <t xml:space="preserve">
</t>
        </r>
      </text>
    </comment>
    <comment ref="R330" authorId="0" shapeId="0" xr:uid="{5A6ED608-8B19-4DBF-9ACF-71541B3EA8D1}">
      <text>
        <r>
          <rPr>
            <b/>
            <sz val="9"/>
            <color indexed="81"/>
            <rFont val="Tahoma"/>
            <family val="2"/>
          </rPr>
          <t>Document Check
Observation
System Check
Employee Interview
(Multiple means can be written)</t>
        </r>
        <r>
          <rPr>
            <sz val="9"/>
            <color indexed="81"/>
            <rFont val="Tahoma"/>
            <family val="2"/>
          </rPr>
          <t xml:space="preserve">
</t>
        </r>
      </text>
    </comment>
    <comment ref="R331" authorId="0" shapeId="0" xr:uid="{FBEAC0DE-2D25-4233-9AD0-9D3DED326292}">
      <text>
        <r>
          <rPr>
            <b/>
            <sz val="9"/>
            <color indexed="81"/>
            <rFont val="Tahoma"/>
            <family val="2"/>
          </rPr>
          <t>Document Check
Observation
System Check
Employee Interview
(Multiple means can be written)</t>
        </r>
        <r>
          <rPr>
            <sz val="9"/>
            <color indexed="81"/>
            <rFont val="Tahoma"/>
            <family val="2"/>
          </rPr>
          <t xml:space="preserve">
</t>
        </r>
      </text>
    </comment>
    <comment ref="R333" authorId="0" shapeId="0" xr:uid="{5F66B1CB-C85B-435D-8565-5D066A249883}">
      <text>
        <r>
          <rPr>
            <b/>
            <sz val="9"/>
            <color indexed="81"/>
            <rFont val="Tahoma"/>
            <family val="2"/>
          </rPr>
          <t>Document Check
Observation
System Check
Employee Interview
(Multiple means can be written)</t>
        </r>
        <r>
          <rPr>
            <sz val="9"/>
            <color indexed="81"/>
            <rFont val="Tahoma"/>
            <family val="2"/>
          </rPr>
          <t xml:space="preserve">
</t>
        </r>
      </text>
    </comment>
    <comment ref="Q334" authorId="0" shapeId="0" xr:uid="{C6213CAB-239C-470C-BCA9-E72AA5B29A19}">
      <text>
        <r>
          <rPr>
            <b/>
            <sz val="9"/>
            <color indexed="81"/>
            <rFont val="Tahoma"/>
            <family val="2"/>
          </rPr>
          <t>Document Check
Observation
System Check
Employee Interview
(Multiple means can be written)</t>
        </r>
        <r>
          <rPr>
            <sz val="9"/>
            <color indexed="81"/>
            <rFont val="Tahoma"/>
            <family val="2"/>
          </rPr>
          <t xml:space="preserve">
</t>
        </r>
      </text>
    </comment>
    <comment ref="R334" authorId="0" shapeId="0" xr:uid="{6511BE61-1959-45C4-8B66-F50D71757889}">
      <text>
        <r>
          <rPr>
            <b/>
            <sz val="9"/>
            <color indexed="81"/>
            <rFont val="Tahoma"/>
            <family val="2"/>
          </rPr>
          <t>Document Check
Observation
System Check
Employee Interview
(Multiple means can be written)</t>
        </r>
        <r>
          <rPr>
            <sz val="9"/>
            <color indexed="81"/>
            <rFont val="Tahoma"/>
            <family val="2"/>
          </rPr>
          <t xml:space="preserve">
</t>
        </r>
      </text>
    </comment>
    <comment ref="Q335" authorId="0" shapeId="0" xr:uid="{B7C1B9F4-245C-480C-A714-4BEBF5EA7D83}">
      <text>
        <r>
          <rPr>
            <b/>
            <sz val="9"/>
            <color indexed="81"/>
            <rFont val="Tahoma"/>
            <family val="2"/>
          </rPr>
          <t>Document Check
Observation
System Check
Employee Interview
(Multiple means can be written)</t>
        </r>
        <r>
          <rPr>
            <sz val="9"/>
            <color indexed="81"/>
            <rFont val="Tahoma"/>
            <family val="2"/>
          </rPr>
          <t xml:space="preserve">
</t>
        </r>
      </text>
    </comment>
    <comment ref="R335" authorId="0" shapeId="0" xr:uid="{26B94B61-127C-40F5-A400-239CFC594B7A}">
      <text>
        <r>
          <rPr>
            <b/>
            <sz val="9"/>
            <color indexed="81"/>
            <rFont val="Tahoma"/>
            <family val="2"/>
          </rPr>
          <t>Document Check
Observation
System Check
Employee Interview
(Multiple means can be written)</t>
        </r>
        <r>
          <rPr>
            <sz val="9"/>
            <color indexed="81"/>
            <rFont val="Tahoma"/>
            <family val="2"/>
          </rPr>
          <t xml:space="preserve">
</t>
        </r>
      </text>
    </comment>
    <comment ref="R336" authorId="0" shapeId="0" xr:uid="{3E995DAB-70AC-4541-80C1-828E53C0A094}">
      <text>
        <r>
          <rPr>
            <b/>
            <sz val="9"/>
            <color indexed="81"/>
            <rFont val="Tahoma"/>
            <family val="2"/>
          </rPr>
          <t>Document Check
Observation
System Check
Employee Interview
(Multiple means can be written)</t>
        </r>
        <r>
          <rPr>
            <sz val="9"/>
            <color indexed="81"/>
            <rFont val="Tahoma"/>
            <family val="2"/>
          </rPr>
          <t xml:space="preserve">
</t>
        </r>
      </text>
    </comment>
    <comment ref="R337" authorId="0" shapeId="0" xr:uid="{61EF6CA4-E619-4B0D-8B9F-FE1113133D62}">
      <text>
        <r>
          <rPr>
            <b/>
            <sz val="9"/>
            <color indexed="81"/>
            <rFont val="Tahoma"/>
            <family val="2"/>
          </rPr>
          <t>Document Check
Observation
System Check
Employee Interview
(Multiple means can be written)</t>
        </r>
        <r>
          <rPr>
            <sz val="9"/>
            <color indexed="81"/>
            <rFont val="Tahoma"/>
            <family val="2"/>
          </rPr>
          <t xml:space="preserve">
</t>
        </r>
      </text>
    </comment>
    <comment ref="Q338" authorId="0" shapeId="0" xr:uid="{9F54B5EA-9356-46BF-BB34-821146D32995}">
      <text>
        <r>
          <rPr>
            <b/>
            <sz val="9"/>
            <color indexed="81"/>
            <rFont val="Tahoma"/>
            <family val="2"/>
          </rPr>
          <t>Document Check
Observation
System Check
Employee Interview
(Multiple means can be written)</t>
        </r>
        <r>
          <rPr>
            <sz val="9"/>
            <color indexed="81"/>
            <rFont val="Tahoma"/>
            <family val="2"/>
          </rPr>
          <t xml:space="preserve">
</t>
        </r>
      </text>
    </comment>
    <comment ref="R338" authorId="0" shapeId="0" xr:uid="{6795FD9B-0AF9-46C0-8399-984798C96A76}">
      <text>
        <r>
          <rPr>
            <b/>
            <sz val="9"/>
            <color indexed="81"/>
            <rFont val="Tahoma"/>
            <family val="2"/>
          </rPr>
          <t>Document Check
Observation
System Check
Employee Interview
(Multiple means can be written)</t>
        </r>
        <r>
          <rPr>
            <sz val="9"/>
            <color indexed="81"/>
            <rFont val="Tahoma"/>
            <family val="2"/>
          </rPr>
          <t xml:space="preserve">
</t>
        </r>
      </text>
    </comment>
    <comment ref="Q339" authorId="0" shapeId="0" xr:uid="{AF107ED9-730E-4503-ACE7-B31B21C1148A}">
      <text>
        <r>
          <rPr>
            <b/>
            <sz val="9"/>
            <color indexed="81"/>
            <rFont val="Tahoma"/>
            <family val="2"/>
          </rPr>
          <t>Document Check
Observation
System Check
Employee Interview
(Multiple means can be written)</t>
        </r>
        <r>
          <rPr>
            <sz val="9"/>
            <color indexed="81"/>
            <rFont val="Tahoma"/>
            <family val="2"/>
          </rPr>
          <t xml:space="preserve">
</t>
        </r>
      </text>
    </comment>
    <comment ref="R339" authorId="0" shapeId="0" xr:uid="{8D8DCD2D-4EFA-40B9-B291-894B21FEB94F}">
      <text>
        <r>
          <rPr>
            <b/>
            <sz val="9"/>
            <color indexed="81"/>
            <rFont val="Tahoma"/>
            <family val="2"/>
          </rPr>
          <t>Document Check
Observation
System Check
Employee Interview
(Multiple means can be written)</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<sst xmlns="http://schemas.openxmlformats.org/spreadsheetml/2006/main" count="1906" uniqueCount="786">
  <si>
    <t>Effected Clauses</t>
  </si>
  <si>
    <t>Sub Clauses</t>
  </si>
  <si>
    <t>SR #</t>
  </si>
  <si>
    <t>Process</t>
  </si>
  <si>
    <t>Key Point for Audit</t>
  </si>
  <si>
    <t xml:space="preserve">Objective Evidence/ Source of Evidence </t>
  </si>
  <si>
    <t>Audit Means</t>
  </si>
  <si>
    <t xml:space="preserve">Audit Score </t>
  </si>
  <si>
    <t>4. Context of the organization.</t>
  </si>
  <si>
    <t>4.1 Understanding the organization and its context</t>
  </si>
  <si>
    <t>4.2 Understanding the needs and expectations of interested parties</t>
  </si>
  <si>
    <t>4.3 Determining the scope of the quality management system</t>
  </si>
  <si>
    <t>4.4 Quality management system and its processes</t>
  </si>
  <si>
    <t>5. Leadership</t>
  </si>
  <si>
    <t>5.1 Leadership and Commitment</t>
  </si>
  <si>
    <t>5.1.2 Customer focus.</t>
  </si>
  <si>
    <t>5.2 Policy</t>
  </si>
  <si>
    <t>5.2.1 Establishing the quality policy</t>
  </si>
  <si>
    <t>5.2.2 Communicating the quality policy</t>
  </si>
  <si>
    <t>5.3 Organizational roles, responsibilities and authorities</t>
  </si>
  <si>
    <t>6. Planning</t>
  </si>
  <si>
    <t>6.1 Actions to address risks and opportunities</t>
  </si>
  <si>
    <t>6.1 is covered in Section 3 below.</t>
  </si>
  <si>
    <t>6.2 Quality objectives and planning to achieve them</t>
  </si>
  <si>
    <t>7. Support</t>
  </si>
  <si>
    <t>7.1.2 People</t>
  </si>
  <si>
    <t>7.1.3 Infrastructure</t>
  </si>
  <si>
    <t>7.1.4 Environment for the operation of processes</t>
  </si>
  <si>
    <t>7.1.5 Monitoring and measuring resources
7.1.5.1 General
7.1.5.2 Measurement traceability</t>
  </si>
  <si>
    <t>7.1.6 Organizational knowledge</t>
  </si>
  <si>
    <t>7.2 Competence</t>
  </si>
  <si>
    <t>7.3 Awareness</t>
  </si>
  <si>
    <t>7.4 Communication</t>
  </si>
  <si>
    <t>7.5 Documented information</t>
  </si>
  <si>
    <t>7.5.2 Creating and updating</t>
  </si>
  <si>
    <t>7.5.3 Control of documented information</t>
  </si>
  <si>
    <t>8. Operation</t>
  </si>
  <si>
    <t>8.1 Operational planning and control</t>
  </si>
  <si>
    <t>8.2 Requirements for products and services</t>
  </si>
  <si>
    <t>8.2.1 Customer communication</t>
  </si>
  <si>
    <t>8.2.2 Determining the requirements for products and services</t>
  </si>
  <si>
    <t>8.2.3 Review of the requirements for products and services</t>
  </si>
  <si>
    <t>8.2.4 Changes to requirements for products and services</t>
  </si>
  <si>
    <t>8.4 Control of externally provided processes, products and services</t>
  </si>
  <si>
    <t>8.4.2 Type and extent of control
8.4.3 Information for external providers</t>
  </si>
  <si>
    <t>8.5 Production and service provision</t>
  </si>
  <si>
    <t>8.5.1: Control of production and service provision</t>
  </si>
  <si>
    <t>8.5.2 Identification and traceability</t>
  </si>
  <si>
    <t>8.5.3 Property belonging to customers or external providers</t>
  </si>
  <si>
    <t>8.6 Release of products and services</t>
  </si>
  <si>
    <t>9. Performance Evaluation</t>
  </si>
  <si>
    <t>9.1.2 Customer satisfaction
9.1.3 Analysis and evaluation</t>
  </si>
  <si>
    <t>9.2 Internal audit</t>
  </si>
  <si>
    <t>9.3 Management review</t>
  </si>
  <si>
    <t>9.3.1 General</t>
  </si>
  <si>
    <t>9.3.2 Management review inputs</t>
  </si>
  <si>
    <t>9.3.3 Management review outputs</t>
  </si>
  <si>
    <t>10. Improvement</t>
  </si>
  <si>
    <t>10.2 Nonconformity and corrective action</t>
  </si>
  <si>
    <t>Covered in Section 4</t>
  </si>
  <si>
    <t>10.3 Continual improvement</t>
  </si>
  <si>
    <r>
      <rPr>
        <b/>
        <sz val="15"/>
        <rFont val="Calibri"/>
        <family val="2"/>
        <scheme val="minor"/>
      </rPr>
      <t xml:space="preserve">6.1: </t>
    </r>
    <r>
      <rPr>
        <sz val="15"/>
        <rFont val="Calibri"/>
        <family val="2"/>
        <scheme val="minor"/>
      </rPr>
      <t>Actions to address risks and opportunities</t>
    </r>
  </si>
  <si>
    <t>Has the department improved from previous audits ( slightly, significantly or the same or meet the standard)?</t>
  </si>
  <si>
    <t>9.2 Internal audit
10.2 Nonconformity and corrective action</t>
  </si>
  <si>
    <t>Previous NC's in the last 12 months.</t>
  </si>
  <si>
    <t>Previous Observations in the last 12 months.</t>
  </si>
  <si>
    <t>Is there proper root causes identified during the audit for any non conformity?</t>
  </si>
  <si>
    <t>Was the CAPA filled on time for any previous NC's given?</t>
  </si>
  <si>
    <t>Has cross reference of NC's being done with other regions?</t>
  </si>
  <si>
    <t>Any issues External audit in the last 12 months.</t>
  </si>
  <si>
    <t>Tolerance Category</t>
  </si>
  <si>
    <t>Tolerance Ranking</t>
  </si>
  <si>
    <t>Tolerance Weight</t>
  </si>
  <si>
    <t>Compliance &amp; Legal</t>
  </si>
  <si>
    <t>Zero Tolerance</t>
  </si>
  <si>
    <t>Reputational</t>
  </si>
  <si>
    <t>Low</t>
  </si>
  <si>
    <t>Operational Disruption</t>
  </si>
  <si>
    <t>Medium</t>
  </si>
  <si>
    <t>Safety &amp; Security</t>
  </si>
  <si>
    <t>Financial</t>
  </si>
  <si>
    <t>Environmental &amp; Sustainability</t>
  </si>
  <si>
    <t>QRM - STANDARD ASSESSMENT CHECKLIST</t>
  </si>
  <si>
    <t>QRM quality</t>
  </si>
  <si>
    <t>Monitor and Manage Quality (Quality Audits and Compliance)</t>
  </si>
  <si>
    <t>Conduct On-Site Audit Activities</t>
  </si>
  <si>
    <t xml:space="preserve">
4</t>
  </si>
  <si>
    <t>Quality Control</t>
  </si>
  <si>
    <t>Manage Quality Management System 
(Load and setup documents)</t>
  </si>
  <si>
    <t>Process Change Request</t>
  </si>
  <si>
    <t>Risk Identification</t>
  </si>
  <si>
    <t>Opportunity Identification</t>
  </si>
  <si>
    <t>Monitor and Manage Risk 
(Conduct Investigations)</t>
  </si>
  <si>
    <t xml:space="preserve">Conduct Specialists Training
</t>
  </si>
  <si>
    <t>Risk Audits</t>
  </si>
  <si>
    <t>Do employees understand the internal and external issues that affect SMSA? Check GUIDE Document 3068.</t>
  </si>
  <si>
    <t>Do employees know who the interested parties are and how they affect their work? Check GUIDE Document 3011.</t>
  </si>
  <si>
    <t>Is the information about products and services kept up to date?</t>
  </si>
  <si>
    <t>Is the change management process clearly followed?</t>
  </si>
  <si>
    <t>If employees don’t know what’s happening inside or outside the company that could affect their work, they might take the wrong actions or break important rules.</t>
  </si>
  <si>
    <t xml:space="preserve">Operational Disruption	</t>
  </si>
  <si>
    <t xml:space="preserve">Compliance &amp; Legal	</t>
  </si>
  <si>
    <t xml:space="preserve">Zero Tolerance	</t>
  </si>
  <si>
    <t>If staff don’t understand who the key people or groups are (like customers, regulators, or partners), they might ignore their needs, leading to complaints or bad reputation.</t>
  </si>
  <si>
    <t>If product or service info is outdated or wrong, it can cause confusion, delays, or mistakes. It’s not a disaster if fixed fast, but still causes problems.</t>
  </si>
  <si>
    <t>If changes are made without a clear process, it can lead to confusion, errors, system issues, or even breaking legal or audit rules.</t>
  </si>
  <si>
    <t>Are staff aware of the governmental regulations relevant to their department? (Doc 3022)</t>
  </si>
  <si>
    <t>If staff don’t know the rules they must follow, they can break the law or fail audits. This could lead to fines or problems with government.</t>
  </si>
  <si>
    <t>Are staff aware of the Voice of the Customer Committee? (Doc 1925)</t>
  </si>
  <si>
    <t>If staff don’t know this committee exists, customer feedback may be ignored, leading to complaints and damage to SMSA’s reputation.</t>
  </si>
  <si>
    <t>Are staff aware of the Customer Ethics Policy? (Doc 30)</t>
  </si>
  <si>
    <t>If staff don’t follow ethical rules, it can cause legal issues and destroy customer trust.</t>
  </si>
  <si>
    <t>Are staff trained on the Fair Treatment of Customers Policy? (Doc 2699)</t>
  </si>
  <si>
    <t>If staff treat customers unfairly, it can lead to complaints, negative reviews, and harm to the company’s image.</t>
  </si>
  <si>
    <t>Are staff aware of the Customer Journey Map and how it relates to their role? (Doc 4181)</t>
  </si>
  <si>
    <t>If staff don’t understand the customer journey, they may provide poor service or miss important steps, causing delays or confusion.</t>
  </si>
  <si>
    <t>Have there been any recent issues or complaints involving walk-in customers?</t>
  </si>
  <si>
    <t>If customer complaints are common and not fixed, people will stop trusting the company and bad reviews can spread.</t>
  </si>
  <si>
    <t>Have there been any incidents involving customer aggression or assault in the facility?</t>
  </si>
  <si>
    <t>If there’s any violence or threats in the building, it’s very serious. It affects safety and can get the company into legal or public trouble.</t>
  </si>
  <si>
    <t>What actions have been taken to address issues or complaints from walk-in customers?</t>
  </si>
  <si>
    <t>Reputational / Operational</t>
  </si>
  <si>
    <t>If nothing is done about customer problems, it shows poor service. Customers may leave and never come back, and it could also create chaos for staff.</t>
  </si>
  <si>
    <t>Is the Quality Policy document available and accessible to all staff?</t>
  </si>
  <si>
    <t>If no one can access the quality policy, staff won’t know what quality goals to follow, which can cause audit failure.</t>
  </si>
  <si>
    <t>Are staff aware of the contents and purpose of the Quality Policy?</t>
  </si>
  <si>
    <t>If staff don’t understand the policy, they won’t work towards company goals or quality commitments.</t>
  </si>
  <si>
    <t>Are process maps for the department available and updated in the GUIDE system?</t>
  </si>
  <si>
    <t>If process maps are missing or outdated, staff may not know the correct way to do tasks, causing confusion and delays.</t>
  </si>
  <si>
    <t>Are the roles and responsibilities listed in the process maps accurate and current?</t>
  </si>
  <si>
    <t>If roles are wrong or outdated, work may be done incorrectly or not at all, leading to mistakes.</t>
  </si>
  <si>
    <t>Are up-to-date job descriptions available for all staff in the department?</t>
  </si>
  <si>
    <t>If job descriptions are not clear, staff may not understand their duties, leading to poor performance or repeated errors.</t>
  </si>
  <si>
    <t>Are staff aware of their job responsibilities? (Sample coaching or discussion on job descriptions)</t>
  </si>
  <si>
    <t>If staff don’t know what they are supposed to do, they may perform the wrong tasks or skip important steps.</t>
  </si>
  <si>
    <t>Is the department's organizational chart updated and available on the GUIDE System?</t>
  </si>
  <si>
    <t>If the org chart is wrong or missing, it may be unclear who is responsible for what, causing communication issues.</t>
  </si>
  <si>
    <t>Is delegation of authority documented and implemented within the department?</t>
  </si>
  <si>
    <t>If there is no clear delegation, tasks may be delayed or not done, and decisions may be missed or unauthorized.</t>
  </si>
  <si>
    <t>Have any problems occurred because of staff being absent?</t>
  </si>
  <si>
    <t>If work stops or slows down when someone is absent, it means roles or backups are not properly managed, and this could delay service or harm productivity.</t>
  </si>
  <si>
    <t>Is the department achieving its key performance indicators (KPIs)?</t>
  </si>
  <si>
    <t>Are the department KPIs Specific, Measurable, Achievable, Relevant, and Time-bound (SMART)?</t>
  </si>
  <si>
    <t>If KPIs are unclear or unrealistic, staff may not focus on the right tasks, causing confusion or delay.</t>
  </si>
  <si>
    <t>Are there action plans in place that support achieving the set KPIs?</t>
  </si>
  <si>
    <t>Without a plan, even good KPIs won't be achieved. It’s like having a goal but no steps to reach it.</t>
  </si>
  <si>
    <t>What corrective and preventive actions are taken if department KPIs are not achieved?</t>
  </si>
  <si>
    <t>Have individual staff submitted their KPIs through goal-setting forms?</t>
  </si>
  <si>
    <t>If employees don’t have clear individual targets, performance is hard to measure or improve.</t>
  </si>
  <si>
    <t>Are individual KPIs Specific, Measurable, Achievable, Relevant, and Time-bound (SMART)?</t>
  </si>
  <si>
    <t>If staff KPIs aren’t SMART, they might not know what’s expected from them or may focus on the wrong things.</t>
  </si>
  <si>
    <t>What actions are taken if individual KPIs are not achieved?</t>
  </si>
  <si>
    <t>Are the achieved KPI results checked regularly to ensure they are accurate?</t>
  </si>
  <si>
    <t>If results are not verified, reports may show fake success and lead to wrong decisions by management.</t>
  </si>
  <si>
    <t>If no action is taken when goals are not achieved, mistakes will keep happening and the company could fail audits.</t>
  </si>
  <si>
    <t>If targets are not met, it shows the department is not doing well, which can make customers unhappy or affect company goals.</t>
  </si>
  <si>
    <t>If staff miss their goals and no action is taken, it will affect work and reduce team performance.</t>
  </si>
  <si>
    <t>Are staff regularly signing the attendance register or system?</t>
  </si>
  <si>
    <t>If staff don’t sign attendance, there’s no proof they were working. This may cause salary or shift issues and audit non-compliance.</t>
  </si>
  <si>
    <t>Is the in/out attendance record accurate and regularly verified?</t>
  </si>
  <si>
    <t>If time records are wrong, staff may be overpaid or underpaid, which causes HR and trust issues.</t>
  </si>
  <si>
    <t>Do department heads or managers have access to the resource planning formula?</t>
  </si>
  <si>
    <t>If managers don’t use a clear formula, they may hire too many or too few people, causing workload problems or extra costs.</t>
  </si>
  <si>
    <t>Are supervisors and managers properly trained and aware of how to use the resource planning formula?</t>
  </si>
  <si>
    <t>If they don’t know the formula, they may mismanage staff planning and affect daily operations.</t>
  </si>
  <si>
    <t>Is the resource formula actually used when staff are too many or too few?</t>
  </si>
  <si>
    <t>If extra or missing staff are not managed properly, it may delay work or cause burnout or high costs.</t>
  </si>
  <si>
    <t>Is the resource planning formula linked to the department's approved budget?</t>
  </si>
  <si>
    <t>If the plan isn’t budget-based, resources may be overused, leading to overspending or shortage of funds.</t>
  </si>
  <si>
    <t>What actions are taken if budget is not approved, and an urgent resource is still needed?</t>
  </si>
  <si>
    <t>If budget isn’t released and there’s no backup plan, urgent work may stop, which affects customers and performance.</t>
  </si>
  <si>
    <t>Are resource planning rules (e.g., ABC categories, minimum staffing) applied in stations/retail and on GUIDE?</t>
  </si>
  <si>
    <t>If staffing rules are not followed or documented, stations may be under- or over-staffed, which affects customer service and operations.</t>
  </si>
  <si>
    <t>Does the facility infrastructure meet SMSA’s required operational and safety standards?</t>
  </si>
  <si>
    <t>If buildings or infrastructure are not up to standard, it may be unsafe for people and affect work.</t>
  </si>
  <si>
    <t>Is all essential equipment (e.g. scanners, trolleys, lifters, screens, telephones) in proper working condition?</t>
  </si>
  <si>
    <t>If equipment doesn’t work, staff cannot do their job properly, leading to slow service or mistakes.</t>
  </si>
  <si>
    <t>Are there any ongoing software problems affecting department operations?</t>
  </si>
  <si>
    <t>If software doesn’t work properly, it may stop work or cause errors.</t>
  </si>
  <si>
    <t>Are there any network issues impacting daily operations?</t>
  </si>
  <si>
    <t>If the internet or network goes down, it may delay work and cause frustration.</t>
  </si>
  <si>
    <t>What actions are taken to fix software and network problems?</t>
  </si>
  <si>
    <t>If no one acts on technical problems, the same issues will keep happening, which may stop operations or violate audit requirements.</t>
  </si>
  <si>
    <t>Are there enough vehicles available for daily courier operations?</t>
  </si>
  <si>
    <t>If there are not enough vehicles, packages may be delayed or missed.</t>
  </si>
  <si>
    <t>Are there any unmet vehicle needs at the site?</t>
  </si>
  <si>
    <t>If vehicle needs are ignored, it may affect deliveries or staff transportation.</t>
  </si>
  <si>
    <t>How does the fleet team plan vehicle needs during high-demand seasons?</t>
  </si>
  <si>
    <t>If there’s no plan for seasonal demand, vehicle shortages may occur, causing late deliveries.</t>
  </si>
  <si>
    <t>What actions are taken when a delivery vehicle breaks down?</t>
  </si>
  <si>
    <t>If broken vehicles are not replaced or fixed fast, deliveries may be delayed or missed.</t>
  </si>
  <si>
    <t>Are there enough temperature-controlled vehicles available where needed?</t>
  </si>
  <si>
    <t>If cold-storage vehicles are not available, sensitive goods like medicine or food may get damaged.</t>
  </si>
  <si>
    <t>Are facility supplies stored safely and in an organized way?</t>
  </si>
  <si>
    <t>If supplies are not stored properly, it can cause waste, damage, or delays when items are needed.</t>
  </si>
  <si>
    <t>What is the process for ordering facility supplies?</t>
  </si>
  <si>
    <t>If there’s no clear ordering process, the team might run out of things they need to work.</t>
  </si>
  <si>
    <t>If required, how is recycling of supplies managed?</t>
  </si>
  <si>
    <t>Are there any space constraints affecting department operations?</t>
  </si>
  <si>
    <t>If space is too tight, it may block workflow, create safety risks, or reduce team efficiency.</t>
  </si>
  <si>
    <t>Is the fire control system active and regularly checked in all facilities (including physical and contract verification)?</t>
  </si>
  <si>
    <t>If fire systems don’t work or are missing, it can put lives at risk and violate legal safety requirements.</t>
  </si>
  <si>
    <t>If recycling is not done, it may harm the environment.</t>
  </si>
  <si>
    <t>Does the workplace environment meet operational and safety standards (cleanliness, lighting, ventilation, etc.)?</t>
  </si>
  <si>
    <t>If the work environment is poor, it can affect health, safety, and staff productivity.</t>
  </si>
  <si>
    <t>Are there any issues with temperature, humidity, lighting, airflow, or hygiene inside the facility?</t>
  </si>
  <si>
    <t>If these things are not right, staff may feel uncomfortable, get sick, or struggle to work.</t>
  </si>
  <si>
    <t>Is a current and visible fire evacuation plan available in the facility?</t>
  </si>
  <si>
    <t>If there's no plan during a fire, people may panic or not know where to go, causing serious danger.</t>
  </si>
  <si>
    <t>Are fire extinguishers inspected and documented on a regular basis?</t>
  </si>
  <si>
    <t>If fire extinguishers are not checked, they may not work during an emergency.</t>
  </si>
  <si>
    <t>Have staff completed fire safety awareness training?</t>
  </si>
  <si>
    <t>If staff don’t know fire safety rules, they won’t know what to do in an emergency.</t>
  </si>
  <si>
    <t>Is a fully stocked First Aid kit available and easy to access?</t>
  </si>
  <si>
    <t>If someone gets hurt and there's no First Aid kit, the situation could get worse fast.</t>
  </si>
  <si>
    <t>Have staff received proper First Aid training?</t>
  </si>
  <si>
    <t>If nobody knows First Aid, a small injury could become serious while waiting for help.</t>
  </si>
  <si>
    <t>Are all safety devices (e.g. extinguishers, sirens, exits, lights, bins) maintained to required safety standards?</t>
  </si>
  <si>
    <t>If any of these safety items fail in an emergency, it can lead to injury, fire damage, or death.</t>
  </si>
  <si>
    <t>Is the smoking area 9 meters away from entrances and properly marked with signs and ashtrays?</t>
  </si>
  <si>
    <t>If smoking rules are not followed, it can cause fire hazards or complaints from staff.</t>
  </si>
  <si>
    <t>Are marketing and operational signs placed correctly in line with branding and compliance rules?</t>
  </si>
  <si>
    <t>If signs are missing or wrong, it may confuse staff, customers, or hurt the company image.</t>
  </si>
  <si>
    <t>Are infrastructure problems reported through the helpdesk ticketing system and tracked?</t>
  </si>
  <si>
    <t>If problems are not reported properly, they may be forgotten or never fixed, affecting operations.</t>
  </si>
  <si>
    <t>Are weighing machines regularly calibrated according to company standards?</t>
  </si>
  <si>
    <t>If machines are not calibrated, the weights will be wrong, and that can lead to billing mistakes or failed audits.</t>
  </si>
  <si>
    <t>Are regular weight checks performed to ensure measurement accuracy?</t>
  </si>
  <si>
    <t>8.5.1</t>
  </si>
  <si>
    <t>If weight checks aren’t done, wrong weight entries may go unnoticed and affect operations or cost.</t>
  </si>
  <si>
    <t>Are calibration stickers visibly placed on all weighing machines?</t>
  </si>
  <si>
    <t>Without stickers, it’s hard to know if machines are calibrated. This could raise issues in audits.</t>
  </si>
  <si>
    <t>Are calibration certificates maintained for machines above 500 kg?</t>
  </si>
  <si>
    <t>If there’s no proof of calibration for heavy machines, it’s a serious legal and quality risk.</t>
  </si>
  <si>
    <t>Is the scale calibration log or document properly filled out after calibration?</t>
  </si>
  <si>
    <t>If documentation is missing, you can't prove calibration happened, which can cause audit failures.</t>
  </si>
  <si>
    <t>Are staff, supervisors, and managers aware of the lessons learned document and its importance?</t>
  </si>
  <si>
    <t>If no one uses past mistakes to improve, the same errors will keep happening, and it shows poor learning culture.</t>
  </si>
  <si>
    <t>Are staff aware of how to access and use system-generated reports in their department?</t>
  </si>
  <si>
    <t>If staff don’t know how to use reports, they may miss important information or fail to act on issues quickly.</t>
  </si>
  <si>
    <t>Are Supervisors/Managers aware of the channels used to transfer knowledge to staff? (Refer GUIDE Doc. 3029)</t>
  </si>
  <si>
    <t>If they don't know how knowledge is passed to staff, important information may not be shared or remembered.</t>
  </si>
  <si>
    <t>Are performance appraisals conducted for all staff by the department?</t>
  </si>
  <si>
    <t>Without regular appraisals, staff development may be ignored and performance may not improve.</t>
  </si>
  <si>
    <t>Are completed performance appraisals submitted to the HR department?</t>
  </si>
  <si>
    <t>If appraisals are not submitted, records are incomplete and HR can't support improvement.</t>
  </si>
  <si>
    <t>Do staff meet required competencies according to the competency matrix?</t>
  </si>
  <si>
    <t>If staff aren’t competent, they may make mistakes or work inefficiently.</t>
  </si>
  <si>
    <t>Are Supervisors aware of the department’s training specification document?</t>
  </si>
  <si>
    <t>If supervisors don’t know which training is required, staff might miss important learning.</t>
  </si>
  <si>
    <t>Are Supervisors aware of which SMSA Basic training courses their staff must attend?</t>
  </si>
  <si>
    <t>If staff skip basic training, they might not understand basic procedures.</t>
  </si>
  <si>
    <t>Are Supervisors aware of which SMSA Intermediate training courses are required for their team?</t>
  </si>
  <si>
    <t>If intermediate training is skipped, staff may not develop the skills needed to progress.</t>
  </si>
  <si>
    <t>Are Supervisors aware of which SMSA Advanced training is required for experienced staff?</t>
  </si>
  <si>
    <t>If advanced staff don’t get the right training, they may underperform or make strategic errors.</t>
  </si>
  <si>
    <t>Are Supervisors/Managers assigning staff for retraining if they fail initial training?</t>
  </si>
  <si>
    <t>If failed staff are not retrained, mistakes will repeat and may violate compliance standards.</t>
  </si>
  <si>
    <t>What corrective actions are taken when staff fail their training?</t>
  </si>
  <si>
    <t>If no action is taken, it shows poor follow-up, and untrained staff may cause issues.</t>
  </si>
  <si>
    <t>Are outsourced/freelance couriers trained and aware of delivery processes? (Check coaching/training records)</t>
  </si>
  <si>
    <t>If external couriers don’t know the right process, deliveries may go wrong, impacting service and reputation.</t>
  </si>
  <si>
    <t>Is staff coaching provided regularly by the core departments?</t>
  </si>
  <si>
    <t>If coaching isn’t given, employees might not improve or fix repeated mistakes.</t>
  </si>
  <si>
    <t>Are coaching records and documents maintained and accessible?</t>
  </si>
  <si>
    <t>If coaching isn’t documented, it can’t be verified or improved.</t>
  </si>
  <si>
    <t>Are coaching documents reviewed and analysed for effectiveness?</t>
  </si>
  <si>
    <t>If you don’t review coaching feedback, you won’t know if it’s working or not.</t>
  </si>
  <si>
    <t>Is coaching feedback and analysis submitted to the Training Department for review?</t>
  </si>
  <si>
    <t>If the training team doesn’t receive coaching feedback, they can’t plan better sessions.</t>
  </si>
  <si>
    <t>Are staff aware of the "Tell Us" feedback platform and how to use it?</t>
  </si>
  <si>
    <t>If employees don’t know how to give feedback, problems may never be reported.</t>
  </si>
  <si>
    <t>Are staff aware of the Message Centre and do they use it to receive updates?</t>
  </si>
  <si>
    <t>If staff don’t check updates, they may miss important messages and make mistakes.</t>
  </si>
  <si>
    <t>Are staff aware of how to access the SMSA Newsletter and its importance?</t>
  </si>
  <si>
    <t>If they don’t read the newsletter, they may miss key announcements.</t>
  </si>
  <si>
    <t>Is the correct and latest version of the TV infomercial being displayed? Indicate version no.</t>
  </si>
  <si>
    <t>If old content is shown, staff may get outdated information.</t>
  </si>
  <si>
    <t>Are all process maps in GUIDE current and updated regularly?</t>
  </si>
  <si>
    <t>If process maps are old, staff may follow the wrong steps and fail audits.</t>
  </si>
  <si>
    <t>Do all relevant employees have access to the GUIDE and SMSA Portals?</t>
  </si>
  <si>
    <t>If people can’t access the system, they can’t view important documents or procedures.</t>
  </si>
  <si>
    <t>Are staff aware of their GUIDE system login credentials?</t>
  </si>
  <si>
    <t>If people forget their passwords, they can’t access required documents quickly.</t>
  </si>
  <si>
    <t>Are user access rights in GUIDE correct and regularly updated to ensure system integrity?</t>
  </si>
  <si>
    <t>If people have the wrong access, they might see documents they shouldn't or miss what they need.</t>
  </si>
  <si>
    <t>Can employees (auditees) find and retrieve required documents easily during audits?</t>
  </si>
  <si>
    <t>If staff struggle to find files during an audit, it causes delays or may fail the audit.</t>
  </si>
  <si>
    <t>Are staff using the latest approved version of documents from the GUIDE system?</t>
  </si>
  <si>
    <t>If old documents are used, the team might follow incorrect steps or break rules.</t>
  </si>
  <si>
    <t>Is the correct and current SMSA logo used on all internal documentation?</t>
  </si>
  <si>
    <t>If logos are wrong, documents may look unprofessional or be rejected by clients/regulators.</t>
  </si>
  <si>
    <t>Are access right documents available and maintained for using the CORE system?</t>
  </si>
  <si>
    <t>If access rights aren't documented, it’s unclear who can access what. This could lead to misuse or data breaches.</t>
  </si>
  <si>
    <t>Is system and report access aligned with the approved access control policy?</t>
  </si>
  <si>
    <t>If people can access reports or systems they shouldn’t, there is a serious security and audit risk.</t>
  </si>
  <si>
    <t>Are scanning activities logged with correct user credentials?</t>
  </si>
  <si>
    <t>If users don't log in correctly, it becomes hard to track who did what.</t>
  </si>
  <si>
    <t>Are staff sharing passwords, in violation of IT security rules?</t>
  </si>
  <si>
    <t>Sharing passwords is a major risk—it violates IT policy and exposes sensitive systems.</t>
  </si>
  <si>
    <t>Are passwords updated regularly as per IT policy?</t>
  </si>
  <si>
    <t>If passwords aren't changed, systems are more vulnerable to hacking or misuse.</t>
  </si>
  <si>
    <t>Are employees aware of the IT access control policy? (GUIDE Doc #5618)</t>
  </si>
  <si>
    <t>If staff don’t know the policy, they may ignore security requirements and expose the system.</t>
  </si>
  <si>
    <t>Are all files filed and organized as per the file register?</t>
  </si>
  <si>
    <t>If files are stored incorrectly, it becomes hard to find or verify anything.</t>
  </si>
  <si>
    <t>When was the last archiving done, and is the location properly recorded?</t>
  </si>
  <si>
    <t>If documents aren't archived, storage may become chaotic and retrieval will be delayed.</t>
  </si>
  <si>
    <t>When was the last authorized disposal of outdated documents done?</t>
  </si>
  <si>
    <t>If documents are not disposed of properly, there is risk of data misuse or outdated info being used.</t>
  </si>
  <si>
    <t>Are the reports used in operations accurate and validated?</t>
  </si>
  <si>
    <t>If reports are wrong, decisions made on them will also be wrong.</t>
  </si>
  <si>
    <t>Are reports used only for the purpose they were originally designed for?</t>
  </si>
  <si>
    <t>Using reports incorrectly may give misleading conclusions.</t>
  </si>
  <si>
    <t>Are there any available reports that are not being used? If yes, state the reason.</t>
  </si>
  <si>
    <t>If reports exist but aren’t used, it may mean a process is broken or being ignored.</t>
  </si>
  <si>
    <t>Have there been any unplanned or unauthorized activities in the department?</t>
  </si>
  <si>
    <t>Unplanned activity may mean someone acted outside the rules, which can be risky or cause mistakes.</t>
  </si>
  <si>
    <t>Are Supervisors/Managers aware of the unplanned activity documentation procedure?</t>
  </si>
  <si>
    <t>If they don’t know the procedure, unplanned issues may not be reported or handled properly.</t>
  </si>
  <si>
    <t>Was the Departmental Unplanned Activity Form (GUIDE Doc. No. 3024) filled out correctly?</t>
  </si>
  <si>
    <t>If forms aren’t completed, the issue may go untracked and unresolved.</t>
  </si>
  <si>
    <t>Was the completed form sent to QRM and the master log of unplanned activities updated?</t>
  </si>
  <si>
    <t>If it’s not logged centrally, it may be forgotten or repeated.</t>
  </si>
  <si>
    <t>Are documents maintained and controlled according to company standards (e.g. ID, protection, retrieval, file register, etc.)?
Does the file register match actual files present (physical or digital)?</t>
  </si>
  <si>
    <t>If documents are not well maintained, they can be lost, misused, or outdated.
If files are missing or don’t match the log, the integrity of the record system is broken.</t>
  </si>
  <si>
    <t>Are staff knowledgeable about SMSA’s core products and services?</t>
  </si>
  <si>
    <t>If employees don’t understand what the company offers, they can’t assist customers properly.</t>
  </si>
  <si>
    <t>Do core departments analyse customer complaints to find trends or problems?</t>
  </si>
  <si>
    <t>If complaints are ignored, the same issues will keep happening and customers will be unhappy.</t>
  </si>
  <si>
    <t>Is the complaint analysis shared with the QRM department?</t>
  </si>
  <si>
    <t>If QRM doesn’t see the data, no formal action or audit can be taken.</t>
  </si>
  <si>
    <t>Is there customer feedback received after complaints are resolved?</t>
  </si>
  <si>
    <t>Without feedback, you can’t tell if customers are happy with how issues were handled.</t>
  </si>
  <si>
    <t>Are complaint tickets being resolved within the SLA timeline?</t>
  </si>
  <si>
    <t>Late resolutions can break service agreements and lead to customer loss or legal issues.</t>
  </si>
  <si>
    <t>Are complaints about lost or damaged shipments reported to QRM within 24 hours?</t>
  </si>
  <si>
    <t>If reports are delayed, action can’t be taken in time and recovery is harder.</t>
  </si>
  <si>
    <t>Is there a business continuity plan in place for disruptions like floods or heavy rain?</t>
  </si>
  <si>
    <t>If no plan exists, work may stop during emergencies, affecting customers and operations.</t>
  </si>
  <si>
    <t>Are there any active or pending license issues in the department?</t>
  </si>
  <si>
    <t>Without valid licenses, the company may face fines or be shut down.</t>
  </si>
  <si>
    <t>Is the Routine Visit Report (RVR) emailed to RSC and RM within 3 working days of the visit?</t>
  </si>
  <si>
    <t>Late RVRs show poor follow-up, making it harder to resolve or track site issues.</t>
  </si>
  <si>
    <t>When was the last supervisory or managerial site visit conducted at the location?</t>
  </si>
  <si>
    <t>If no one checks the site, problems may go unseen or get worse over time.</t>
  </si>
  <si>
    <t>What items, activities, or conditions were inspected during the last visit?</t>
  </si>
  <si>
    <t>If visits are random or vague, they won’t find real problems.</t>
  </si>
  <si>
    <t>Is there a formal record available for the supervisor/manager’s visit?</t>
  </si>
  <si>
    <t>If records are missing, there’s no proof that visits happened or what was found.</t>
  </si>
  <si>
    <t>Can the visit report be accessed when requested during an audit or review?</t>
  </si>
  <si>
    <t>If it can’t be found, it may appear that visits didn’t happen.</t>
  </si>
  <si>
    <t>Were any issues raised or flagged during the supervisor’s visit?</t>
  </si>
  <si>
    <t>If issues were found but not tracked, there may be no follow-up or resolution.</t>
  </si>
  <si>
    <t>Is a Service Level Agreement (SLA) established for all projects managed by the department?</t>
  </si>
  <si>
    <t>Without an SLA, there are no clear expectations or responsibilities.</t>
  </si>
  <si>
    <t>Are the SLAs clearly communicated to all relevant parties?</t>
  </si>
  <si>
    <t>If no one knows the SLA terms, they won’t meet them.</t>
  </si>
  <si>
    <t>Are SLA requirements regularly monitored and measured as defined in the contract?</t>
  </si>
  <si>
    <t>If performance isn't tracked, failures may go unnoticed.</t>
  </si>
  <si>
    <t>When was the most recent review of the SLA completed?</t>
  </si>
  <si>
    <t>SLAs may become outdated if not reviewed periodically.</t>
  </si>
  <si>
    <t>Is there a system or process to track any changes made to project SLAs?</t>
  </si>
  <si>
    <t>If changes aren’t tracked, confusion or disputes can happen.</t>
  </si>
  <si>
    <t>Have annual reviews of third-party suppliers been conducted?</t>
  </si>
  <si>
    <t>Supplier performance must be checked annually to ensure standards are met.</t>
  </si>
  <si>
    <t>When was the last annual evaluation of third-party suppliers completed?</t>
  </si>
  <si>
    <t>Not knowing the date means it may have been missed.</t>
  </si>
  <si>
    <t>When is the next review of third-party supplier performance scheduled?</t>
  </si>
  <si>
    <t>9.1.3</t>
  </si>
  <si>
    <t>Without planned reviews, quality may drop and go unnoticed.</t>
  </si>
  <si>
    <t>Do all third-party suppliers meet required quality, operational, and safety standards?</t>
  </si>
  <si>
    <t>If they don't meet standards, your business is also at risk.</t>
  </si>
  <si>
    <t>Have any third-party suppliers failed to meet required standards?</t>
  </si>
  <si>
    <t>Poor suppliers can lead to legal or performance issues.</t>
  </si>
  <si>
    <t>Is the SLA performance of outsourced service providers being regularly monitored?</t>
  </si>
  <si>
    <t>If you don’t track their work, they may not deliver what’s expected.</t>
  </si>
  <si>
    <t>Are external service providers complying with their SLA or contractual obligations?</t>
  </si>
  <si>
    <t>If providers aren’t compliant, it affects customer satisfaction and operations.</t>
  </si>
  <si>
    <t>What corrective actions are taken when SLA or contract terms are not fulfilled by suppliers?</t>
  </si>
  <si>
    <t>If no action is taken, the issue continues and may damage service quality.</t>
  </si>
  <si>
    <t>Are outsourced service providers supplying enough resources to meet operational needs?</t>
  </si>
  <si>
    <t>If resources are lacking, your team will face delays or service breakdowns.</t>
  </si>
  <si>
    <t>How often are meetings held with outsourced service providers to review performance?</t>
  </si>
  <si>
    <t>No meetings mean no chance to solve small issues before they become big problems.</t>
  </si>
  <si>
    <t>Are the outcomes of meetings with outsourced service providers documented and filed?</t>
  </si>
  <si>
    <t>If meetings are not documented, no one can prove what was agreed or discussed.</t>
  </si>
  <si>
    <t>Has any new product or service been launched recently by the department?</t>
  </si>
  <si>
    <t>If new products/services aren't recorded, staff may not know how to handle them.</t>
  </si>
  <si>
    <t>Has the new product/service been updated in the GUIDE system?</t>
  </si>
  <si>
    <t>If it’s not documented, others can’t find or follow the correct process.</t>
  </si>
  <si>
    <t>Is the department responsible for handling and monitoring supplies effectively?</t>
  </si>
  <si>
    <t>If supplies are not managed well, work may get delayed due to shortages or misplacement.</t>
  </si>
  <si>
    <t>Are proper asset management forms being used for tracking company property?</t>
  </si>
  <si>
    <t>If assets aren't tracked properly, they can get lost, stolen, or misused.</t>
  </si>
  <si>
    <t>Are all staff wearing their correct SMSA uniform and visible ID badge?</t>
  </si>
  <si>
    <t>If uniforms or IDs are missing, it affects brand image and security.</t>
  </si>
  <si>
    <t>Is the CCTV system operational and covering all sensitive areas? (Physically verify)</t>
  </si>
  <si>
    <t>If CCTV isn’t working or doesn’t cover key areas, incidents may go unnoticed.</t>
  </si>
  <si>
    <t>Is the time displayed on the CCTV system accurate?</t>
  </si>
  <si>
    <t>If CCTV time is wrong, footage may be useless during investigations.</t>
  </si>
  <si>
    <t>When was the last scheduled maintenance of the CCTV system performed?</t>
  </si>
  <si>
    <t>If the CCTV isn’t maintained, it may stop working when needed.</t>
  </si>
  <si>
    <t>Are access rights to the CCTV system set according to IT/security policy?</t>
  </si>
  <si>
    <t>If too many people have access, or the wrong people do, it’s a security risk.</t>
  </si>
  <si>
    <t>Are all sensitive facilities covered by assigned security guards? (Check duty roster and zones)</t>
  </si>
  <si>
    <t>If areas aren’t guarded, it can lead to unauthorized access or theft.</t>
  </si>
  <si>
    <t>Is there enough security staff available at the facility to cover all shifts and critical areas?</t>
  </si>
  <si>
    <t>If there aren’t enough security staff, it’s easier for someone to enter the site without permission.</t>
  </si>
  <si>
    <t>Do security staff follow the visitor logbook procedure? (Check visitor logs for accuracy)</t>
  </si>
  <si>
    <t>If logbooks are incomplete, unauthorized people could enter without being tracked.</t>
  </si>
  <si>
    <t>Is the access control system functioning properly and restricting access as required?</t>
  </si>
  <si>
    <t>If access control doesn’t work, anyone can enter restricted areas.</t>
  </si>
  <si>
    <t>Are night watchmen assigned to all required areas? (Verify assignments list if applicable)</t>
  </si>
  <si>
    <t>If night guards aren’t posted correctly, areas may go unprotected during off-hours.</t>
  </si>
  <si>
    <t>Is the incident logbook available and accessible in the security room?</t>
  </si>
  <si>
    <t>If the book is missing, incidents might not be recorded or followed up.</t>
  </si>
  <si>
    <t>Are all security incidents recorded properly in the incident logbook?</t>
  </si>
  <si>
    <t>If incidents aren’t logged, no one can investigate or take action.</t>
  </si>
  <si>
    <t>Are all logged incidents reported to QRM in a timely manner?</t>
  </si>
  <si>
    <t>If QRM doesn’t know, risks won’t be evaluated or solved.</t>
  </si>
  <si>
    <t>Is the access list for the facility up to date and maintained?</t>
  </si>
  <si>
    <t>If the list is not current, it may allow unauthorized access.</t>
  </si>
  <si>
    <t>Is the facility access form (Doc #3137) filled in for all visitors and contractors?</t>
  </si>
  <si>
    <t>Without documentation, it's hard to track who was on-site.</t>
  </si>
  <si>
    <t>Are routine security patrols being carried out? (Verify via CCTV and checklist records)</t>
  </si>
  <si>
    <t>If patrols are skipped, issues may go unnoticed and unresolved.</t>
  </si>
  <si>
    <t>Are health and safety inspections completed and documented properly?</t>
  </si>
  <si>
    <t>Missing health/safety checks may lead to workplace accidents or non-compliance.</t>
  </si>
  <si>
    <t>Are daily security checks performed using the checklist, and are the forms complete?</t>
  </si>
  <si>
    <t>If daily checks aren’t done, gaps in security may not be noticed.</t>
  </si>
  <si>
    <t>Are all fire and security alarms tested, logged, and documented correctly?</t>
  </si>
  <si>
    <t>If alarms don’t work, emergency response will fail.</t>
  </si>
  <si>
    <t>Are outbound vehicles checked by security before departure?</t>
  </si>
  <si>
    <t>If vehicles aren’t checked, items may be stolen or tampered with.</t>
  </si>
  <si>
    <t>Is the 7-point checklist (Doc 3097) used for outbound vehicles, and are records maintained?</t>
  </si>
  <si>
    <t>If checklist isn’t used, critical checks may be missed.</t>
  </si>
  <si>
    <t>Are vehicle seals inspected and recorded before departure?</t>
  </si>
  <si>
    <t>If seals are not checked, theft or tampering may go undetected.</t>
  </si>
  <si>
    <t>Is the vehicle seal log sheet being used and updated correctly?</t>
  </si>
  <si>
    <t>If seals aren’t logged, tampering may go unnoticed.</t>
  </si>
  <si>
    <t>Is there a key control process in place for secure access management?</t>
  </si>
  <si>
    <t>If keys aren’t managed, anyone can access secure areas.</t>
  </si>
  <si>
    <t>Are keys recorded and handled according to the official key register?</t>
  </si>
  <si>
    <t>If records don’t match the actual keys, there could be loss or misuse.</t>
  </si>
  <si>
    <t>Is food prohibited and not consumed inside the security office?</t>
  </si>
  <si>
    <t>Eating in the office can cause hygiene issues and look unprofessional.</t>
  </si>
  <si>
    <t>Is there a proper procedure for security shift handovers being followed?</t>
  </si>
  <si>
    <t>If handovers are missed, important updates may be lost.</t>
  </si>
  <si>
    <t>Do security staff know their KPIs, and is performance monitoring being done?</t>
  </si>
  <si>
    <t>If staff don’t know their goals, performance may drop.</t>
  </si>
  <si>
    <t>Are required security signs (CCTV, smoking area, parking, etc.) clearly posted at the facility?</t>
  </si>
  <si>
    <t>Without signs, people may unknowingly break rules or enter restricted zones.</t>
  </si>
  <si>
    <t>Are emergency exits and alarms tested and checked on schedule?</t>
  </si>
  <si>
    <t>If not checked, they may not work during emergencies.</t>
  </si>
  <si>
    <t>Are records available showing that emergency doors and alarms have been inspected?</t>
  </si>
  <si>
    <t>If checks aren’t recorded, there’s no proof they happened.</t>
  </si>
  <si>
    <t>If a panic alarm is installed in the security room, is it tested regularly?</t>
  </si>
  <si>
    <t>If not tested, it may fail when urgently needed.</t>
  </si>
  <si>
    <t>If lockers are available, is there a policy and is it being followed?</t>
  </si>
  <si>
    <t>Without a policy, lockers may be misused or disorganized.</t>
  </si>
  <si>
    <t>Are all X-ray machines working properly and supported by training and maintenance records?</t>
  </si>
  <si>
    <t>If machines don’t work, packages can’t be screened properly.</t>
  </si>
  <si>
    <t>Is there a valid X-ray machine maintenance contract on file?</t>
  </si>
  <si>
    <t>If no contract, machines may miss regular servicing.</t>
  </si>
  <si>
    <t>When was the most recent X-ray machine maintenance carried out?</t>
  </si>
  <si>
    <t>If overdue, the machine may not be reliable.</t>
  </si>
  <si>
    <t>Are the latest X-ray scan tapes available for viewing if required?</t>
  </si>
  <si>
    <t>If tapes are missing, there’s no evidence of scans.</t>
  </si>
  <si>
    <t>Is the X-ray scanning area clean and compliant with hygiene standards?</t>
  </si>
  <si>
    <t>A dirty area may compromise equipment or create health hazards.</t>
  </si>
  <si>
    <t>Are X-ray operators licensed, and are their licenses currently valid?</t>
  </si>
  <si>
    <t>If staff aren’t licensed, it’s a legal and safety violation.</t>
  </si>
  <si>
    <t>Does the department regularly monitor compliance with its internal processes?</t>
  </si>
  <si>
    <t>If processes aren’t checked, issues may go unnoticed.</t>
  </si>
  <si>
    <t>Has the department conducted a customer satisfaction survey, and are improvement plans being followed up?</t>
  </si>
  <si>
    <t>If feedback isn’t used to make changes, customers stay unhappy.</t>
  </si>
  <si>
    <t>When was the most recent customer satisfaction survey done?</t>
  </si>
  <si>
    <t>If surveys are outdated, feedback may not reflect current issues.</t>
  </si>
  <si>
    <t>When is the next customer satisfaction survey planned?</t>
  </si>
  <si>
    <t>Regular surveys help identify areas for service improvement.</t>
  </si>
  <si>
    <t>Are action items from the customer satisfaction survey being tracked and executed?</t>
  </si>
  <si>
    <t>Feedback is wasted if nothing is done to act on it.</t>
  </si>
  <si>
    <t>Has a staff satisfaction survey been conducted in the department?</t>
  </si>
  <si>
    <t>If staff aren’t consulted, workplace issues may build up.</t>
  </si>
  <si>
    <t>When was the last employee satisfaction survey completed?</t>
  </si>
  <si>
    <t>Timely staff feedback helps retain and motivate employees.</t>
  </si>
  <si>
    <t>When is the next employee satisfaction survey scheduled to take place?</t>
  </si>
  <si>
    <t>Delayed surveys can lead to missed improvement opportunities.</t>
  </si>
  <si>
    <t>Are actions from staff/customer surveys being tracked and implemented?</t>
  </si>
  <si>
    <t>Without action, surveys become meaningless.</t>
  </si>
  <si>
    <t>Are staff aware of the CAPA process – 7 days to respond and 30 days to close non-conformities?</t>
  </si>
  <si>
    <t>CAPA delays result in repeat issues and poor audit performance.</t>
  </si>
  <si>
    <t>Do staff understand how to use the QRM ticketing system for issue escalation and tracking?</t>
  </si>
  <si>
    <t>If staff don’t report issues, problems won’t be resolved on time.</t>
  </si>
  <si>
    <t>When was the last scheduled departmental or regional meeting held?</t>
  </si>
  <si>
    <t>Without meetings, unresolved items may pile up or be missed.</t>
  </si>
  <si>
    <t>Were key departmental issues raised and discussed during recent meetings? (Sample agenda)</t>
  </si>
  <si>
    <t>If issues aren’t discussed, they can’t be resolved or assigned.</t>
  </si>
  <si>
    <t>Are action points from regional meetings documented and monitored? (Check meeting minutes)</t>
  </si>
  <si>
    <t>Without documentation, decisions may be lost and not followed up.</t>
  </si>
  <si>
    <t>Are action plans from the regional meetings properly documented and available (check meeting minutes and action logs)?</t>
  </si>
  <si>
    <t>If meeting actions aren’t documented, important tasks may be missed, delayed, or forgotten, which can impact progress and compliance.</t>
  </si>
  <si>
    <t>Are staff aware of the SWOT (Strengths, Weaknesses, Opportunities, Threats) related to their department?</t>
  </si>
  <si>
    <t>If staff don’t understand their environment, they can’t contribute effectively to planning.</t>
  </si>
  <si>
    <t>Are staff aware of the key risks impacting their department?</t>
  </si>
  <si>
    <t>If staff are unaware of risks, they may make poor decisions or ignore red flags.</t>
  </si>
  <si>
    <t>Are supervisors and managers trained in the risk assessment methodology?</t>
  </si>
  <si>
    <t>Without knowledge of methodology, risks may be ranked inconsistently.</t>
  </si>
  <si>
    <t>Can staff identify risks and explain how these risks affect their work?</t>
  </si>
  <si>
    <t>If they don’t know the impact, they won’t act to reduce it.</t>
  </si>
  <si>
    <t>Are risks ranked using the official risk ranking criteria (Ref: Doc 3324)?</t>
  </si>
  <si>
    <t>If incorrect ranking is used, risks may be ignored or over-prioritized.</t>
  </si>
  <si>
    <t>Has the department identified any new risks recently?</t>
  </si>
  <si>
    <t>If new risks aren’t captured, exposure will increase.</t>
  </si>
  <si>
    <t>Were any new risks identified during the audit?</t>
  </si>
  <si>
    <t>9.2.2</t>
  </si>
  <si>
    <t>Audits help uncover missed risks; ignoring them is a missed opportunity.</t>
  </si>
  <si>
    <t>Were newly identified risks reported to QRM for evaluation?</t>
  </si>
  <si>
    <t>Risks not shared with QRM won’t be controlled or monitored.</t>
  </si>
  <si>
    <t>Is the risk register documented and kept up to date?</t>
  </si>
  <si>
    <t>Outdated records mean no one knows the current risk profile.</t>
  </si>
  <si>
    <t>Have departmental data figures been reviewed for accuracy and completeness?</t>
  </si>
  <si>
    <t>Wrong or outdated data can lead to poor decisions.</t>
  </si>
  <si>
    <t>Has the department identified any new opportunities for improvement or growth?</t>
  </si>
  <si>
    <t>Missed opportunities can delay innovation and progress.</t>
  </si>
  <si>
    <t>Was the Opportunity Identification Form (Doc 3028) completed and shared with QRM?</t>
  </si>
  <si>
    <t>Without this form, opportunities cannot be tracked or reviewed.</t>
  </si>
  <si>
    <t>Was QRM officially notified of the identified opportunity?</t>
  </si>
  <si>
    <t>QRM needs visibility to act on it.</t>
  </si>
  <si>
    <t>Were any improvement opportunities discovered during the audit?</t>
  </si>
  <si>
    <t>Audits should uncover process or system improvements.</t>
  </si>
  <si>
    <t>Has the department launched any new projects recently?</t>
  </si>
  <si>
    <t>If yes, associated risks and opportunities must be logged.</t>
  </si>
  <si>
    <t>Are required risk documents completed for each newly initiated project?</t>
  </si>
  <si>
    <t>Skipping this leads to untracked and unmanaged risk exposure.</t>
  </si>
  <si>
    <t>Was QRM informed of the project-related risks, with all necessary information shared?</t>
  </si>
  <si>
    <t>QRM cannot mitigate risk if it isn’t informed properly.</t>
  </si>
  <si>
    <t>If NCs from previous audits are not tracked, the same mistakes may happen again, and ISO certification may be at risk.</t>
  </si>
  <si>
    <t>If observations are not followed up, they may lead to bigger problems in the future.</t>
  </si>
  <si>
    <t>If the real cause of a problem is not found, the same issue will happen again.</t>
  </si>
  <si>
    <t>Delays in CAPA mean unresolved issues could hurt compliance and operations.</t>
  </si>
  <si>
    <t>If one region has a problem, others might too. Cross-checking avoids repeated failures.</t>
  </si>
  <si>
    <t>External audit issues can damage the companyâ€™s reputation and certification status if not resolved.</t>
  </si>
  <si>
    <t>Has the SMSA quality plan and strategy been defined before developing the quality plan?</t>
  </si>
  <si>
    <t>6.2 / 5.1</t>
  </si>
  <si>
    <t>If there is no proper quality strategy, the whole system may be built on the wrong base. It should always be defined first.</t>
  </si>
  <si>
    <t>Has the audit team been formally appointed, with a team leader assigned?</t>
  </si>
  <si>
    <t>You must assign the right people. Without a team, you can’t do an audit.</t>
  </si>
  <si>
    <t>Are audit objectives, scope, and criteria clearly written and understood?</t>
  </si>
  <si>
    <t>You cannot run an audit if the goal and rules are not written down. This is mandatory.</t>
  </si>
  <si>
    <t>Was the auditee informed and communication started before the audit?</t>
  </si>
  <si>
    <t>You must speak to the auditee early, or they’ll be surprised.</t>
  </si>
  <si>
    <t>Was the auditee formally told about the audit in advance?</t>
  </si>
  <si>
    <t>If no one knows about the audit, they won’t be ready.</t>
  </si>
  <si>
    <t>Did the audit team check all important documents before starting?</t>
  </si>
  <si>
    <t>You can’t audit blind. You must know the documents before you go in.</t>
  </si>
  <si>
    <t>Was document review finished and saved before audit activities started?</t>
  </si>
  <si>
    <t>If you don’t review before the visit, you’ll miss problems.</t>
  </si>
  <si>
    <t>Was the audit plan ready and tasks shared with the audit team?</t>
  </si>
  <si>
    <t>Everyone should know what they’re doing. No plan means no direction.</t>
  </si>
  <si>
    <t>Were audit checklists and schedules ready before the audit?</t>
  </si>
  <si>
    <t>You can’t audit properly without checklists and a plan.</t>
  </si>
  <si>
    <t>Were audits done on-site as per the approved plan?</t>
  </si>
  <si>
    <t>You can’t just make up the audit as you go. You must follow the plan.</t>
  </si>
  <si>
    <t>Did you hold a closing meeting to explain audit findings?</t>
  </si>
  <si>
    <t>If you don’t explain what you found, no one will know what to fix.</t>
  </si>
  <si>
    <t>Was the audit report written, approved, and shared with the right people?</t>
  </si>
  <si>
    <t>If there is no report, the audit is incomplete.</t>
  </si>
  <si>
    <t>If there were no issues, was the audit marked complete and closed in the plan?</t>
  </si>
  <si>
    <t>Even if everything is good, you must officially close the audit.</t>
  </si>
  <si>
    <t>Were all issues found in the audit clearly written down and shared?</t>
  </si>
  <si>
    <t>If you don’t write and share problems, no one will fix them.</t>
  </si>
  <si>
    <t>Is there a written follow-up plan for audits needing corrections?</t>
  </si>
  <si>
    <t>Problems must have a plan to fix them, not just be reported.</t>
  </si>
  <si>
    <t>Did you check and record whether the fixes actually worked?</t>
  </si>
  <si>
    <t>If you don’t verify corrections, the problem may come back.</t>
  </si>
  <si>
    <t>Were follow-up audits done to confirm that problems are fixed?</t>
  </si>
  <si>
    <t>A second check is needed to be sure the issue is resolved.</t>
  </si>
  <si>
    <t>Were audit results shared with top management during review?</t>
  </si>
  <si>
    <t>Management must know what’s going on, or nothing will improve.</t>
  </si>
  <si>
    <t>Were opening meetings held and documented before audit activities started?</t>
  </si>
  <si>
    <t>If you don’t meet with the auditee first, they won’t know what the audit is about.</t>
  </si>
  <si>
    <t>Was there clear communication with the auditee throughout the audit process?</t>
  </si>
  <si>
    <t>If no one talks during the audit, mistakes or misunderstandings can happen.</t>
  </si>
  <si>
    <t>Was the audit information properly collected and confirmed with evidence?</t>
  </si>
  <si>
    <t>If the data isn’t confirmed, you can’t trust the audit results.</t>
  </si>
  <si>
    <t>Were all audit findings clearly documented and stored (e.g., non-conformities, improvement points)?</t>
  </si>
  <si>
    <t>If findings are not saved, no one will act on them. That’s a big issue.</t>
  </si>
  <si>
    <t>Was a final audit conclusion prepared summarizing all findings?</t>
  </si>
  <si>
    <t>No summary = no clarity. Everyone must know the final result of the audit.</t>
  </si>
  <si>
    <t>Was a closing meeting conducted to agree on corrective actions with the auditee?</t>
  </si>
  <si>
    <t>If you don’t close the audit properly, the auditee may ignore the findings.</t>
  </si>
  <si>
    <t>Were the audit reports completed, approved, and shared with all concerned departments?</t>
  </si>
  <si>
    <t>If the report isn’t written and sent, no one can follow up or take action.</t>
  </si>
  <si>
    <t>Were auditor evaluation forms filled by the auditee and submitted to the QRM Director?</t>
  </si>
  <si>
    <t>This is useful for improvement. If skipped, audit quality may not improve.</t>
  </si>
  <si>
    <t>Were follow-up audits done to check if corrective/preventive actions worked?</t>
  </si>
  <si>
    <t>If you don’t check if the problem was fixed, it might come back worse.</t>
  </si>
  <si>
    <t>Have the required inspections been clearly defined and documented in work instructions?</t>
  </si>
  <si>
    <t>If you don’t decide what to inspect, mistakes in products will go unnoticed.</t>
  </si>
  <si>
    <t>Has the sampling method been properly defined and documented?</t>
  </si>
  <si>
    <t>Without clear sampling methods, you may miss non-conforming items and face compliance issues.</t>
  </si>
  <si>
    <t>Are acceptance and rejection criteria for products clearly defined and aligned with the CAPA procedure?</t>
  </si>
  <si>
    <t>8.7 / 10.2</t>
  </si>
  <si>
    <t>If you don’t define what’s acceptable or not, bad products might get delivered.</t>
  </si>
  <si>
    <t>Are risks and opportunities affecting product conformity discussed in monthly management reviews (MMR)?</t>
  </si>
  <si>
    <t>6.1 / 9.3</t>
  </si>
  <si>
    <t>If risks are not discussed in review meetings, big issues may go unhandled.</t>
  </si>
  <si>
    <t>Is product conformity supported by regular analysis and data evaluation?</t>
  </si>
  <si>
    <t>If data is not reviewed, you won’t know if your products/services meet standards.</t>
  </si>
  <si>
    <t>8.5.1 Control of production and service provision</t>
  </si>
  <si>
    <t>8.7 Control of nonconforming outputs
 10.2 Nonconformity and corrective action</t>
  </si>
  <si>
    <t>6.1 Actions to address risks and opportunities
9.3 Management review</t>
  </si>
  <si>
    <t>9.1.3 Analysis and evaluation</t>
  </si>
  <si>
    <t>Process Document review</t>
  </si>
  <si>
    <t>Is there a documented process for uploading new QMS documents?</t>
  </si>
  <si>
    <t>If you don’t define how to upload documents, people will do it differently or wrongly.</t>
  </si>
  <si>
    <t>Are all QMS documents stored in a centralized system for proper control?</t>
  </si>
  <si>
    <t>If documents are not centralized, you may use the wrong or outdated version.</t>
  </si>
  <si>
    <t>Are document visibility settings correctly configured before sharing?</t>
  </si>
  <si>
    <t>If filters are not set, sensitive or draft documents may be seen by the wrong people.</t>
  </si>
  <si>
    <t>Are roles like owner, reviewer, authorizer, and promoter clearly defined for each document?</t>
  </si>
  <si>
    <t>If people don't know their roles, documents may never be reviewed or approved.</t>
  </si>
  <si>
    <t>Is the document preparation process for authorization clearly documented?</t>
  </si>
  <si>
    <t>If there is no prep process, the document may be submitted incomplete.</t>
  </si>
  <si>
    <t>Is the document authorization process formally started and recorded?</t>
  </si>
  <si>
    <t>If documents are used without authorization, it’s a compliance failure.</t>
  </si>
  <si>
    <t>Is there a formal record showing approval by the designated authorizer?</t>
  </si>
  <si>
    <t>If approval is not recorded, no one can prove it was properly checked.</t>
  </si>
  <si>
    <t>Is the document moved to master version only after full validation?</t>
  </si>
  <si>
    <t>If drafts go live without checking, serious errors can spread.</t>
  </si>
  <si>
    <t>Is the master document uploaded and controlled in the GUIDE platform?</t>
  </si>
  <si>
    <t>If not controlled in the GUIDE, it can be lost or overwritten.</t>
  </si>
  <si>
    <t>Are access rights clearly defined and assigned before sharing the document?</t>
  </si>
  <si>
    <t>If access rights are missing, anyone may edit or misuse the document.</t>
  </si>
  <si>
    <t>Is access to the document limited to identified and approved users?</t>
  </si>
  <si>
    <t>If anyone can view/edit, confidential or wrong information may leak.</t>
  </si>
  <si>
    <t>Are mandatory users or champions assigned for document awareness?</t>
  </si>
  <si>
    <t>If no one is assigned, the document may be ignored or unseen.</t>
  </si>
  <si>
    <t>Are champions responsible for ensuring end users receive the document?</t>
  </si>
  <si>
    <t>If champions don’t share it, the message won’t reach the right teams.</t>
  </si>
  <si>
    <t>Is there a system to notify GUIDE champions for document acknowledgment?</t>
  </si>
  <si>
    <t>If no notification is sent, people won’t know they have to read it.</t>
  </si>
  <si>
    <t>Are end users notified on time about new or revised documents?</t>
  </si>
  <si>
    <t>If users are not informed quickly, they’ll keep using old versions.</t>
  </si>
  <si>
    <t>7.3 Awareness / 7.4 Communication</t>
  </si>
  <si>
    <t>Is a periodic review schedule defined and followed for QMS documents?</t>
  </si>
  <si>
    <t>If reviews aren’t scheduled, documents may become outdated or inaccurate.</t>
  </si>
  <si>
    <t>Are QMS documents reviewed and revised when changes or corrections are needed?</t>
  </si>
  <si>
    <t>If you don’t update documents when needed, users may follow the wrong info.</t>
  </si>
  <si>
    <t>Are proper authorization requests submitted before releasing QMS documents?</t>
  </si>
  <si>
    <t>If authorization isn’t requested, someone may publish wrong or unapproved content.</t>
  </si>
  <si>
    <t>Are QMS documents authorized and approved before becoming official?</t>
  </si>
  <si>
    <t>Without authorization, a document is not valid or trusted.</t>
  </si>
  <si>
    <t>Are documents promoted from draft to master only after full review and approval?</t>
  </si>
  <si>
    <t>You must not make a draft official unless it’s validated — otherwise mistakes go live.</t>
  </si>
  <si>
    <t>Are finalized documents sent to champions for acknowledgment and communication?</t>
  </si>
  <si>
    <t>If champions don’t get the document, they can’t pass it to the teams.</t>
  </si>
  <si>
    <t>Are GUIDE champions actively communicating document updates to relevant users?</t>
  </si>
  <si>
    <t>If changes are not communicated, people may keep using outdated procedures.</t>
  </si>
  <si>
    <t>Are change requests being formally received and recorded from authorized users?</t>
  </si>
  <si>
    <t>If no one logs the change requests, updates might never happen or get lost.</t>
  </si>
  <si>
    <t>Are received change requests assigned to the correct subject matter experts (SMEs)?</t>
  </si>
  <si>
    <t>If changes aren’t given to the right expert, they won’t be handled correctly.</t>
  </si>
  <si>
    <t>Are draft versions of master documents securely accessible to authorized users only?</t>
  </si>
  <si>
    <t>If draft access is open to everyone, it can cause confusion or misuse.</t>
  </si>
  <si>
    <t>Are final approved drafts properly promoted to master documents in QMS?</t>
  </si>
  <si>
    <t>If changes are approved but not promoted, people will use outdated content.</t>
  </si>
  <si>
    <t>Has the root cause analysis and CAPA been performed by the technician?</t>
  </si>
  <si>
    <t>If no root cause or fix is documented, the same problem can happen again.</t>
  </si>
  <si>
    <t>Was verification of CAPA done by the requester?</t>
  </si>
  <si>
    <t>If the person who raised it doesn’t verify it’s fixed, it might still be broken.</t>
  </si>
  <si>
    <t>Was the non-conformity closed/updated on time in the system?</t>
  </si>
  <si>
    <t>If not closed on time, issues can remain open too long without resolution.</t>
  </si>
  <si>
    <t>Are risks identified using a defined method?</t>
  </si>
  <si>
    <t>If risks aren’t clearly identified, threats can be missed.</t>
  </si>
  <si>
    <t>Is the risk identification document reviewed annually?</t>
  </si>
  <si>
    <t>Old risks may no longer apply, and new ones may be missing.</t>
  </si>
  <si>
    <t>Is the risk matrix updated regularly?</t>
  </si>
  <si>
    <t>If it’s not updated, the severity/likelihood might be outdated.</t>
  </si>
  <si>
    <t>Are mitigation actions implemented for identified risks?</t>
  </si>
  <si>
    <t>Knowing a risk is useless unless you take action to reduce it.</t>
  </si>
  <si>
    <t>Are outcomes of risk controls verified through audits?</t>
  </si>
  <si>
    <t>If audits don’t confirm it worked, you won’t know if the fix was effective.</t>
  </si>
  <si>
    <t>Are risks discussed during strategic planning sessions?</t>
  </si>
  <si>
    <t>Strategic</t>
  </si>
  <si>
    <t>Strategy without risk input may miss real threats to success.</t>
  </si>
  <si>
    <t>Is the strategy reviewed before finalization?</t>
  </si>
  <si>
    <t>Strategy must reflect real-time input and risks before approval.</t>
  </si>
  <si>
    <t>Have risks translated into departmental KPIs or objectives?</t>
  </si>
  <si>
    <t>Performance</t>
  </si>
  <si>
    <t>Risk control only works if it’s part of day-to-day goals.</t>
  </si>
  <si>
    <t>Are outputs and risks reviewed in Monthly Management Reviews (MMR)?</t>
  </si>
  <si>
    <t>Management must stay updated on outcomes or progress.</t>
  </si>
  <si>
    <t>Are non-conformities linked to failing KPIs?</t>
  </si>
  <si>
    <t>If bad performance leads to NCs, you need to track it through KPIs.</t>
  </si>
  <si>
    <t>QRM ticketing system</t>
  </si>
  <si>
    <t>Has the Non conformity raised in CAPA ticketing system</t>
  </si>
  <si>
    <t xml:space="preserve">	If a problem (non-conformity) is found and not officially entered in the CAPA system, it might be ignored or never fixed. You must always log it, or the audit fails.</t>
  </si>
  <si>
    <t>Are opportunities for improvement clearly identified and recorded?</t>
  </si>
  <si>
    <t>If no opportunities are listed, the organization may miss chances to improve.</t>
  </si>
  <si>
    <t>Is the strategy source document regularly reviewed and updated (e.g., Doc 3012)?</t>
  </si>
  <si>
    <t>If strategy documents are outdated, teams may follow the wrong direction.</t>
  </si>
  <si>
    <t>Are the identified opportunities implemented through proper action plans?</t>
  </si>
  <si>
    <t>If you don’t act on opportunities, they become wasted ideas.</t>
  </si>
  <si>
    <t>Are the results of opportunity implementation verified through audits?</t>
  </si>
  <si>
    <t>If you don’t check results, you won’t know if the opportunity worked.</t>
  </si>
  <si>
    <t>Are identified opportunities included in strategic planning sessions?</t>
  </si>
  <si>
    <t>Missing this may disconnect strategy from practical improvement ideas.</t>
  </si>
  <si>
    <t>Have identified opportunities resulted in new departmental or individual objectives (KPIs)?</t>
  </si>
  <si>
    <t>If opportunities don’t lead to KPIs, people may not act on them.</t>
  </si>
  <si>
    <t>Are performance outputs and results reviewed in monthly management meetings?</t>
  </si>
  <si>
    <t>If outputs aren’t reviewed, leaders can’t make informed decisions.</t>
  </si>
  <si>
    <t>Are non-conformities issued for KPIs that are consistently failing?</t>
  </si>
  <si>
    <t>If poor KPIs are ignored, the same mistakes will continue happening.</t>
  </si>
  <si>
    <t>Are all investigation cases reported to QRM (via CS or QRM-Findings)?</t>
  </si>
  <si>
    <t>If the case isn't reported to QRM, no one will track it. It might be missed or ignored.</t>
  </si>
  <si>
    <t>Is the reported case formally assigned to an investigator?</t>
  </si>
  <si>
    <t>If you don’t assign the case, no one will look into it.</t>
  </si>
  <si>
    <t>Are investigations conducted properly with supporting evidence collected?</t>
  </si>
  <si>
    <t>If there's no proof, you can't prove what happened or take action.</t>
  </si>
  <si>
    <t>Are interviews conducted as part of the investigation process?</t>
  </si>
  <si>
    <t>Skipping interviews means missing important details.</t>
  </si>
  <si>
    <t>Are investigation reports written and stored in the official record?</t>
  </si>
  <si>
    <t>If you don't have a report, it’s like the investigation never happened.</t>
  </si>
  <si>
    <t>Are disciplinary recommendations sent to HR (with communication proof)?</t>
  </si>
  <si>
    <t>If no one tells HR, action may never be taken against the wrongdoer.</t>
  </si>
  <si>
    <t>Is a formal training plan created and documented?</t>
  </si>
  <si>
    <t>If there's no training plan, no one knows what to train or when.</t>
  </si>
  <si>
    <t>Are structured training modules developed and approved?</t>
  </si>
  <si>
    <t>No modules = no standardized learning. Everyone learns differently or wrongly.</t>
  </si>
  <si>
    <t>Is the training schedule prepared and available in advance?</t>
  </si>
  <si>
    <t>Without a schedule, people won’t know when or what to attend.</t>
  </si>
  <si>
    <t>Are training invitations sent to all relevant employees with proof of communication?</t>
  </si>
  <si>
    <t>If invites aren't sent, people may miss training or claim they weren't informed.</t>
  </si>
  <si>
    <t>Are training sessions conducted with attendance and evaluation records?</t>
  </si>
  <si>
    <t>If you can’t prove training happened, it’s like it never happened.</t>
  </si>
  <si>
    <t>Are training sessions evaluated for effectiveness using feedback or tests?</t>
  </si>
  <si>
    <t>If you don’t evaluate, you won’t know if the training worked.</t>
  </si>
  <si>
    <t>Is the participant list sent to HR for certificate issuance with proper documentation?</t>
  </si>
  <si>
    <t>If HR doesn’t get the list, no one receives their training certificates.</t>
  </si>
  <si>
    <t>Are formal risk audits planned and recorded in audit files?</t>
  </si>
  <si>
    <t>If you don’t plan risk audits, some areas may never be checked, allowing risks to grow unnoticed.</t>
  </si>
  <si>
    <t>Are planned risk audits executed as per schedule and scope?</t>
  </si>
  <si>
    <t>Skipping audits can lead to missed legal, safety, or financial risks.</t>
  </si>
  <si>
    <t>Are audit findings properly analyzed and documented in audit analysis reports?</t>
  </si>
  <si>
    <t>Doing an audit is not enough. You must analyze the results to understand and act on them.</t>
  </si>
  <si>
    <t>Are audit outcomes reviewed during monthly management meetings?</t>
  </si>
  <si>
    <t>If leadership doesn’t review audits, improvements may be ignored or delayed.</t>
  </si>
  <si>
    <t>Has the non-conformity been raised through the CAPA ticketing system?</t>
  </si>
  <si>
    <t>If a problem isn’t officially logged in the system, no one will track or fix it.</t>
  </si>
  <si>
    <t>Has the root cause and CAPA action been completed by the responsible technician?</t>
  </si>
  <si>
    <t>If the technician didn’t fix the issue or identify the cause, it will happen again.</t>
  </si>
  <si>
    <t>Has the requester verified that the CAPA was effectively implemented?</t>
  </si>
  <si>
    <t>If no one checks if the fix worked, the same issue may reappear.</t>
  </si>
  <si>
    <t>Was the non-conformity closed and updated in the system on time?</t>
  </si>
  <si>
    <t>If issues stay open too long, they might escalate or be forgotten.</t>
  </si>
  <si>
    <t>CAPA</t>
  </si>
  <si>
    <t>7.1.6 Organizational knowledge
7.5.2 Creating and updating</t>
  </si>
  <si>
    <t>10.210.2 Nonconformity and corrective action2</t>
  </si>
  <si>
    <t>5.1 Leadership and commitment</t>
  </si>
  <si>
    <t>10 Improvement</t>
  </si>
  <si>
    <t>9.1.3 Analysis and evaluation
10.2 Nonconformity and corrective action</t>
  </si>
  <si>
    <t>Risk Priority Level</t>
  </si>
  <si>
    <t>Non Critical</t>
  </si>
  <si>
    <t>Critical</t>
  </si>
  <si>
    <t>Tolerance Triggers Criteria</t>
  </si>
  <si>
    <t>Audit Findings</t>
  </si>
  <si>
    <t>Fail Counter</t>
  </si>
  <si>
    <t>Medium Tolerance</t>
  </si>
  <si>
    <t>Low Tolerance</t>
  </si>
  <si>
    <t>NC</t>
  </si>
  <si>
    <t>Obs</t>
  </si>
  <si>
    <t>Fully</t>
  </si>
  <si>
    <t>Finding Counter</t>
  </si>
  <si>
    <t>Risk Exposure Status</t>
  </si>
  <si>
    <t>Base Audit Score</t>
  </si>
  <si>
    <t>Risk Exposure Score</t>
  </si>
  <si>
    <t>Foundational Compliance and Awareness</t>
  </si>
  <si>
    <t>Process Integrity and Documentation</t>
  </si>
  <si>
    <t xml:space="preserve">Audit Historical Performance </t>
  </si>
  <si>
    <t>Risk Management Evaluation</t>
  </si>
  <si>
    <t>Scoring rules: 1, fully compliant; 0.5, partially compliant; 0, noncompliant; N/A, not applicable.(Anything N/A is excluded from overall score)
Risk Priority Level - Non Critical - Important but not immediately harmful if missed; can be corrected, Critical - Any failure here can lead to major compliance, legal, or safety issues.
Tolerance Criteria- High (1) – Risk is broadly acceptable, monitor only; Medium (2) – Acceptable only with controls or short-term exposure; Low (3) – Barely acceptable, must mitigate or escalate; Zero Tolerance (4) – Never acceptable, immediate action required.
Save the file before printing to pdf - This will refresh the formulaes.
Audit score - The Audit Score tells us how well a process or control is working during the audit. It is based on what the auditor sees.
Risk Exposure Score:  shows how much of our acceptable limit (tolerance) is used up because of poor performance. It combines the weight of (tolerance) and the audit score (how well it's working). i.e How much risk is left when the job isn’t fully done</t>
  </si>
  <si>
    <t>IT &amp; Cyber</t>
  </si>
  <si>
    <t>Emerging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</si>
</sst>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name val="宋体"/>
      <charset val="134"/>
    </font>
    <font>
      <b/>
      <sz val="28"/>
      <color theme="0"/>
      <name val="Calibri"/>
      <family val="2"/>
      <scheme val="minor"/>
    </font>
    <font>
      <sz val="11"/>
      <name val="Calibri"/>
      <family val="2"/>
      <scheme val="minor"/>
    </font>
    <font>
      <b/>
      <sz val="11"/>
      <name val="Calibri"/>
      <family val="2"/>
      <scheme val="minor"/>
    </font>
    <font>
      <b/>
      <sz val="14"/>
      <color theme="0"/>
      <name val="Calibri"/>
      <family val="2"/>
      <scheme val="minor"/>
    </font>
    <font>
      <b/>
      <sz val="15"/>
      <name val="Calibri"/>
      <family val="2"/>
      <scheme val="minor"/>
    </font>
    <font>
      <sz val="15"/>
      <name val="Calibri"/>
      <family val="2"/>
      <scheme val="minor"/>
    </font>
    <font>
      <sz val="12"/>
      <name val="宋体"/>
      <family val="3"/>
      <charset val="134"/>
    </font>
    <font>
      <sz val="15"/>
      <name val="Calibri"/>
      <family val="2"/>
    </font>
    <font>
      <b/>
      <sz val="14"/>
      <color theme="1"/>
      <name val="Calibri"/>
      <family val="2"/>
      <scheme val="minor"/>
    </font>
    <font>
      <b/>
      <sz val="9"/>
      <color indexed="81"/>
      <name val="Tahoma"/>
      <family val="2"/>
    </font>
    <font>
      <sz val="9"/>
      <color indexed="81"/>
      <name val="Tahoma"/>
      <family val="2"/>
    </font>
    <font>
      <sz val="12"/>
      <name val="宋体"/>
      <family val="2"/>
      <charset val="134"/>
    </font>
    <font>
      <b/>
      <sz val="9"/>
      <name val="Tahoma"/>
      <family val="2"/>
    </font>
    <font>
      <sz val="9"/>
      <name val="Tahoma"/>
      <family val="2"/>
    </font>
    <font>
      <sz val="15"/>
      <color rgb="FFFF0000"/>
      <name val="Calibri"/>
      <family val="2"/>
      <scheme val="minor"/>
    </font>
  </fonts>
  <fills count="14">
    <fill>
      <patternFill patternType="none"/>
    </fill>
    <fill>
      <patternFill patternType="gray125"/>
    </fill>
    <fill>
      <patternFill patternType="solid">
        <fgColor rgb="FF374A9C"/>
        <bgColor indexed="64"/>
      </patternFill>
    </fill>
    <fill>
      <patternFill patternType="solid">
        <fgColor rgb="FF8FC5F7"/>
        <bgColor indexed="64"/>
      </patternFill>
    </fill>
    <fill>
      <patternFill patternType="solid">
        <fgColor theme="9"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7030A0"/>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0" fontId="7"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12" fillId="0" borderId="0"/>
    <xf numFmtId="9" fontId="12" fillId="0" borderId="0" applyFont="0" applyFill="0" applyBorder="0" applyProtection="0"/>
  </cellStyleXfs>
  <cellXfs count="84">
    <xf numFmtId="0" fontId="0" fillId="0" borderId="0" xfId="0"/>
    <xf numFmtId="0" fontId="2" fillId="0" borderId="0" xfId="0" applyFont="1"/>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2" fillId="0" borderId="0" xfId="0" applyFont="1" applyAlignment="1">
      <alignment horizontal="center" vertical="center"/>
    </xf>
    <xf numFmtId="0" fontId="2" fillId="5" borderId="0" xfId="0" applyFont="1" applyFill="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pplyProtection="1">
      <alignment horizontal="left" vertical="center" wrapText="1"/>
      <protection locked="0"/>
    </xf>
    <xf numFmtId="0" fontId="5" fillId="0" borderId="1" xfId="0" applyFont="1" applyBorder="1" applyAlignment="1">
      <alignment horizontal="left" vertical="center" wrapText="1"/>
    </xf>
    <xf numFmtId="0" fontId="6" fillId="5" borderId="1" xfId="0" applyFont="1" applyFill="1" applyBorder="1" applyAlignment="1" applyProtection="1">
      <alignment horizontal="left" vertical="center" wrapText="1"/>
      <protection locked="0"/>
    </xf>
    <xf numFmtId="0" fontId="6" fillId="0" borderId="1" xfId="0" applyFont="1" applyBorder="1" applyAlignment="1">
      <alignment vertical="center" wrapText="1"/>
    </xf>
    <xf numFmtId="0" fontId="8" fillId="5" borderId="1" xfId="0" applyFont="1" applyFill="1" applyBorder="1" applyAlignment="1">
      <alignment horizontal="left" vertical="center" wrapText="1"/>
    </xf>
    <xf numFmtId="0" fontId="6" fillId="6" borderId="1" xfId="0" applyFont="1" applyFill="1" applyBorder="1" applyAlignment="1">
      <alignment vertical="center" wrapText="1"/>
    </xf>
    <xf numFmtId="0" fontId="6"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6" fillId="0" borderId="6" xfId="0" applyFont="1" applyBorder="1" applyAlignment="1">
      <alignment vertical="center" wrapText="1"/>
    </xf>
    <xf numFmtId="0" fontId="6" fillId="0" borderId="6" xfId="0" applyFont="1" applyBorder="1" applyAlignment="1">
      <alignment horizontal="left" vertical="center" wrapText="1"/>
    </xf>
    <xf numFmtId="0" fontId="6" fillId="0" borderId="1"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2" fillId="0" borderId="0" xfId="0" applyFont="1" applyAlignment="1">
      <alignment horizontal="left"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5" borderId="0" xfId="0" applyFont="1" applyFill="1" applyAlignment="1">
      <alignment horizontal="left" vertical="center" wrapText="1"/>
    </xf>
    <xf numFmtId="0" fontId="2" fillId="0" borderId="0" xfId="0" applyFont="1" applyAlignment="1">
      <alignment horizont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2" fillId="5" borderId="0" xfId="0" applyFont="1" applyFill="1" applyAlignment="1">
      <alignment horizontal="center" vertical="center" wrapText="1"/>
    </xf>
    <xf numFmtId="0" fontId="2" fillId="6" borderId="1" xfId="0" applyFont="1" applyFill="1" applyBorder="1" applyAlignment="1">
      <alignment vertical="center"/>
    </xf>
    <xf numFmtId="0" fontId="6" fillId="0" borderId="5" xfId="0" applyFont="1" applyBorder="1" applyAlignment="1">
      <alignment horizontal="center" vertical="center" wrapText="1"/>
    </xf>
    <xf numFmtId="0" fontId="6" fillId="0" borderId="6" xfId="0" applyFont="1" applyBorder="1" applyAlignment="1" applyProtection="1">
      <alignment horizontal="left" vertical="center" wrapText="1"/>
      <protection locked="0"/>
    </xf>
    <xf numFmtId="0" fontId="2" fillId="0" borderId="5" xfId="0" applyFont="1" applyBorder="1" applyAlignment="1" applyProtection="1">
      <alignment horizontal="center" vertical="center" wrapText="1"/>
      <protection locked="0"/>
    </xf>
    <xf numFmtId="0" fontId="6" fillId="0" borderId="5" xfId="0" applyFont="1" applyBorder="1" applyAlignment="1">
      <alignment vertical="center" wrapText="1"/>
    </xf>
    <xf numFmtId="0" fontId="6" fillId="0" borderId="4" xfId="0" applyFont="1" applyBorder="1" applyAlignment="1" applyProtection="1">
      <alignment horizontal="left" vertical="center" wrapText="1"/>
      <protection locked="0"/>
    </xf>
    <xf numFmtId="0" fontId="15" fillId="0" borderId="1" xfId="0" applyFont="1" applyBorder="1" applyAlignment="1">
      <alignment horizontal="left" vertical="center" wrapText="1"/>
    </xf>
    <xf numFmtId="0" fontId="9" fillId="6" borderId="1" xfId="0" applyFont="1" applyFill="1" applyBorder="1" applyAlignment="1">
      <alignment vertical="center" wrapText="1"/>
    </xf>
    <xf numFmtId="10" fontId="6" fillId="10" borderId="1" xfId="0" applyNumberFormat="1" applyFont="1" applyFill="1" applyBorder="1" applyAlignment="1">
      <alignment horizontal="center" vertical="center" wrapText="1"/>
    </xf>
    <xf numFmtId="10" fontId="6" fillId="11" borderId="1" xfId="0" applyNumberFormat="1" applyFont="1" applyFill="1" applyBorder="1" applyAlignment="1">
      <alignment horizontal="center" vertical="center" wrapText="1"/>
    </xf>
    <xf numFmtId="0" fontId="2" fillId="12" borderId="0" xfId="0" applyFont="1" applyFill="1" applyAlignment="1">
      <alignment horizontal="center" vertical="center"/>
    </xf>
    <xf numFmtId="0" fontId="2" fillId="10" borderId="0" xfId="0" applyFont="1" applyFill="1" applyAlignment="1">
      <alignment horizontal="center" vertical="center"/>
    </xf>
    <xf numFmtId="0" fontId="2" fillId="13" borderId="0" xfId="0" applyFont="1" applyFill="1" applyAlignment="1">
      <alignment horizontal="center" vertical="center"/>
    </xf>
    <xf numFmtId="0" fontId="2" fillId="11" borderId="0" xfId="0" applyFont="1" applyFill="1" applyAlignment="1">
      <alignment horizontal="center" vertical="center"/>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4" xfId="0" applyFont="1" applyBorder="1" applyAlignment="1">
      <alignment horizontal="left" vertical="center" wrapText="1"/>
    </xf>
    <xf numFmtId="0" fontId="6" fillId="0" borderId="12" xfId="0" applyFont="1" applyBorder="1" applyAlignment="1">
      <alignment horizontal="left"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4" fillId="9" borderId="0" xfId="0" applyFont="1" applyFill="1" applyAlignment="1">
      <alignment horizontal="center" vertical="center" wrapText="1"/>
    </xf>
    <xf numFmtId="0" fontId="4" fillId="8"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5" borderId="1" xfId="0" applyFont="1" applyFill="1" applyBorder="1" applyAlignment="1">
      <alignment horizontal="center" vertical="center" textRotation="90"/>
    </xf>
    <xf numFmtId="0" fontId="5" fillId="0" borderId="1" xfId="0" applyFont="1" applyBorder="1" applyAlignment="1">
      <alignment horizontal="left" vertical="center" wrapText="1"/>
    </xf>
    <xf numFmtId="0" fontId="9" fillId="7" borderId="13"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5" borderId="4" xfId="0" applyFont="1" applyFill="1" applyBorder="1" applyAlignment="1">
      <alignment horizontal="center" vertical="center" textRotation="90"/>
    </xf>
    <xf numFmtId="0" fontId="5" fillId="5" borderId="5" xfId="0" applyFont="1" applyFill="1" applyBorder="1" applyAlignment="1">
      <alignment horizontal="center" vertical="center" textRotation="90"/>
    </xf>
    <xf numFmtId="0" fontId="5" fillId="5" borderId="6" xfId="0" applyFont="1" applyFill="1" applyBorder="1" applyAlignment="1">
      <alignment horizontal="center" vertical="center" textRotation="90"/>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cellXfs>
  <cellStyles count="6">
    <cellStyle name="Normal" xfId="0" builtinId="0"/>
    <cellStyle name="常规 3" xfId="1" xr:uid="{9283E5D5-3734-4D47-A365-4E3B7F8861F7}"/>
    <cellStyle name="常规 3 2" xfId="4" xr:uid="{9F9775E7-ECE2-428F-8176-842C88197393}"/>
    <cellStyle name="百分比 2" xfId="2" xr:uid="{8E116585-B9A0-43E9-B885-2EF4E6769C47}"/>
    <cellStyle name="百分比 2 2" xfId="5" xr:uid="{F9D904D7-017F-4508-BE45-76C8DB73DC6A}"/>
    <cellStyle name="百分比 2 2 2" xfId="3" xr:uid="{00AB8FE0-4F7D-4702-B2F1-ED772D8A7B42}"/>
  </cellStyles>
  <dxfs count="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250031</xdr:rowOff>
    </xdr:from>
    <xdr:ext cx="184731" cy="264560"/>
    <xdr:sp macro="" textlink="">
      <xdr:nvSpPr>
        <xdr:cNvPr id="2" name="TextBox 1">
          <a:extLst>
            <a:ext uri="{FF2B5EF4-FFF2-40B4-BE49-F238E27FC236}">
              <a16:creationId xmlns:a16="http://schemas.microsoft.com/office/drawing/2014/main" id="{7BD7C785-4832-4B58-B57A-A7243AFB1097}"/>
            </a:ext>
          </a:extLst>
        </xdr:cNvPr>
        <xdr:cNvSpPr txBox="1"/>
      </xdr:nvSpPr>
      <xdr:spPr>
        <a:xfrm>
          <a:off x="5821680" y="2500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twoCellAnchor editAs="oneCell">
    <xdr:from>
      <xdr:col>0</xdr:col>
      <xdr:colOff>0</xdr:colOff>
      <xdr:row>0</xdr:row>
      <xdr:rowOff>0</xdr:rowOff>
    </xdr:from>
    <xdr:to>
      <xdr:col>1</xdr:col>
      <xdr:colOff>751263</xdr:colOff>
      <xdr:row>0</xdr:row>
      <xdr:rowOff>588818</xdr:rowOff>
    </xdr:to>
    <xdr:pic>
      <xdr:nvPicPr>
        <xdr:cNvPr id="3" name="Picture 2" descr="SMSA White.png">
          <a:extLst>
            <a:ext uri="{FF2B5EF4-FFF2-40B4-BE49-F238E27FC236}">
              <a16:creationId xmlns:a16="http://schemas.microsoft.com/office/drawing/2014/main" id="{CB9B39CE-73DB-4535-A43D-6DB0DDE58CB4}"/>
            </a:ext>
          </a:extLst>
        </xdr:cNvPr>
        <xdr:cNvPicPr>
          <a:picLocks noChangeAspect="1"/>
        </xdr:cNvPicPr>
      </xdr:nvPicPr>
      <xdr:blipFill rotWithShape="1">
        <a:blip xmlns:r="http://schemas.openxmlformats.org/officeDocument/2006/relationships" r:embed="rId1"/>
        <a:srcRect b="36734"/>
        <a:stretch/>
      </xdr:blipFill>
      <xdr:spPr>
        <a:xfrm>
          <a:off x="0" y="0"/>
          <a:ext cx="1859627" cy="588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9678-6058-4109-B714-2D20BB5D8595}">
  <dimension ref="A1:AD356"/>
  <sheetViews>
    <sheetView tabSelected="1" zoomScale="40" zoomScaleNormal="40" zoomScaleSheetLayoutView="10" workbookViewId="0">
      <selection activeCell="O209" sqref="O209"/>
    </sheetView>
  </sheetViews>
  <sheetFormatPr defaultColWidth="9" defaultRowHeight="24" customHeight="1"/>
  <cols>
    <col min="1" max="1" width="14.58203125" style="1" customWidth="1"/>
    <col min="2" max="2" width="32.1640625" style="22" customWidth="1"/>
    <col min="3" max="3" width="29.58203125" style="22" customWidth="1"/>
    <col min="4" max="4" width="8.58203125" style="23" customWidth="1"/>
    <col min="5" max="5" width="18.6640625" style="24" customWidth="1"/>
    <col min="6" max="6" width="60.58203125" style="25" customWidth="1"/>
    <col min="7" max="7" width="21.83203125" style="29" bestFit="1" customWidth="1"/>
    <col min="8" max="8" width="21.08203125" style="29" bestFit="1" customWidth="1"/>
    <col min="9" max="9" width="19.9140625" style="29" bestFit="1" customWidth="1"/>
    <col min="10" max="11" width="19.9140625" style="29" customWidth="1"/>
    <col min="12" max="12" width="19" style="29" customWidth="1"/>
    <col min="13" max="15" width="19.1640625" style="29" customWidth="1"/>
    <col min="16" max="16" width="60.58203125" style="25" customWidth="1"/>
    <col min="17" max="17" width="52.1640625" style="22" customWidth="1"/>
    <col min="18" max="18" width="15.58203125" style="26" customWidth="1"/>
    <col min="19" max="19" width="9" style="1"/>
    <col min="20" max="20" width="12" style="1" bestFit="1" customWidth="1"/>
    <col min="21" max="21" width="14.9140625" style="1" bestFit="1" customWidth="1"/>
    <col min="22" max="22" width="17.83203125" style="1" bestFit="1" customWidth="1"/>
    <col min="23" max="23" width="14.25" style="1" bestFit="1" customWidth="1"/>
    <col min="24" max="24" width="17.83203125" style="1" bestFit="1" customWidth="1"/>
    <col min="25" max="25" width="15.33203125" style="1" bestFit="1" customWidth="1"/>
    <col min="26" max="26" width="9" style="1"/>
    <col min="27" max="27" width="15.33203125" style="1" bestFit="1" customWidth="1"/>
    <col min="28" max="16384" width="9" style="1"/>
  </cols>
  <sheetData>
    <row r="1" spans="1:28" ht="60.75" customHeight="1">
      <c r="A1" s="57" t="s">
        <v>82</v>
      </c>
      <c r="B1" s="58"/>
      <c r="C1" s="58"/>
      <c r="D1" s="58"/>
      <c r="E1" s="58"/>
      <c r="F1" s="58"/>
      <c r="G1" s="58"/>
      <c r="H1" s="58"/>
      <c r="I1" s="58"/>
      <c r="J1" s="58"/>
      <c r="K1" s="58"/>
      <c r="L1" s="58"/>
      <c r="M1" s="58"/>
      <c r="N1" s="58"/>
      <c r="O1" s="58"/>
      <c r="P1" s="58"/>
      <c r="Q1" s="58"/>
      <c r="R1" s="58"/>
    </row>
    <row r="2" spans="1:28" ht="100.5" customHeight="1">
      <c r="A2" s="80" t="s">
        <v>783</v>
      </c>
      <c r="B2" s="80"/>
      <c r="C2" s="80"/>
      <c r="D2" s="80"/>
      <c r="E2" s="80"/>
      <c r="F2" s="80"/>
      <c r="G2" s="80"/>
      <c r="H2" s="80"/>
      <c r="I2" s="80"/>
      <c r="J2" s="80"/>
      <c r="K2" s="80"/>
      <c r="L2" s="80"/>
      <c r="M2" s="80"/>
      <c r="N2" s="80"/>
      <c r="O2" s="80"/>
      <c r="P2" s="80"/>
      <c r="Q2" s="80"/>
      <c r="R2" s="80"/>
    </row>
    <row r="3" spans="1:28" s="4" customFormat="1" ht="34.5" customHeight="1">
      <c r="A3" s="81" t="s">
        <v>0</v>
      </c>
      <c r="B3" s="81"/>
      <c r="C3" s="2" t="s">
        <v>1</v>
      </c>
      <c r="D3" s="3" t="s">
        <v>2</v>
      </c>
      <c r="E3" s="3" t="s">
        <v>3</v>
      </c>
      <c r="F3" s="3" t="s">
        <v>4</v>
      </c>
      <c r="G3" s="3" t="s">
        <v>70</v>
      </c>
      <c r="H3" s="3" t="s">
        <v>71</v>
      </c>
      <c r="I3" s="3" t="s">
        <v>72</v>
      </c>
      <c r="J3" s="3" t="s">
        <v>764</v>
      </c>
      <c r="K3" s="3" t="s">
        <v>777</v>
      </c>
      <c r="L3" s="3" t="s">
        <v>7</v>
      </c>
      <c r="M3" s="3" t="s">
        <v>778</v>
      </c>
      <c r="N3" s="3" t="s">
        <v>768</v>
      </c>
      <c r="O3" s="3" t="s">
        <v>776</v>
      </c>
      <c r="P3" s="3" t="s">
        <v>767</v>
      </c>
      <c r="Q3" s="3" t="s">
        <v>5</v>
      </c>
      <c r="R3" s="3" t="s">
        <v>6</v>
      </c>
      <c r="T3" s="40" t="s">
        <v>769</v>
      </c>
      <c r="U3" s="41" t="s">
        <v>74</v>
      </c>
      <c r="V3" s="41" t="s">
        <v>770</v>
      </c>
      <c r="W3" s="41" t="s">
        <v>771</v>
      </c>
      <c r="Y3" s="42" t="s">
        <v>775</v>
      </c>
      <c r="Z3" s="43" t="s">
        <v>772</v>
      </c>
      <c r="AA3" s="43" t="s">
        <v>773</v>
      </c>
      <c r="AB3" s="43" t="s">
        <v>774</v>
      </c>
    </row>
    <row r="4" spans="1:28" s="5" customFormat="1" ht="33.75" customHeight="1">
      <c r="A4" s="62" t="s">
        <v>779</v>
      </c>
      <c r="B4" s="63"/>
      <c r="C4" s="63"/>
      <c r="D4" s="63"/>
      <c r="E4" s="63"/>
      <c r="F4" s="63"/>
      <c r="G4" s="63"/>
      <c r="H4" s="63"/>
      <c r="I4" s="63"/>
      <c r="J4" s="63"/>
      <c r="K4" s="63"/>
      <c r="L4" s="63"/>
      <c r="M4" s="63"/>
      <c r="N4" s="63"/>
      <c r="O4" s="63"/>
      <c r="P4" s="63"/>
      <c r="Q4" s="63"/>
      <c r="R4" s="64"/>
      <c r="U4" s="5">
        <f>COUNTIFS(H5:H206, "Zero Tolerance", O5:O206, "Fail")</f>
        <v>0</v>
      </c>
      <c r="V4" s="5">
        <f>COUNTIFS(H5:H206, "Medium", O5:O206, "Fail")</f>
        <v>1</v>
      </c>
      <c r="W4" s="5">
        <f>COUNTIFS(H5:H206, "Medium", O5:O206, "Fail")</f>
        <v>1</v>
      </c>
      <c r="Z4" s="5">
        <f>COUNTIF(N5:N206, "Non Compliant")</f>
        <v>1</v>
      </c>
      <c r="AA4" s="5">
        <f>COUNTIF(N5:N206, "Observation")</f>
        <v>0</v>
      </c>
      <c r="AB4" s="5">
        <f>COUNTIF(N5:N208, "Fully Compliant")</f>
        <v>200</v>
      </c>
    </row>
    <row r="5" spans="1:28" s="5" customFormat="1" ht="91.75" customHeight="1">
      <c r="A5" s="65" t="s">
        <v>8</v>
      </c>
      <c r="B5" s="66" t="s">
        <v>9</v>
      </c>
      <c r="C5" s="66"/>
      <c r="D5" s="6">
        <v>1</v>
      </c>
      <c r="E5" s="7"/>
      <c r="F5" s="7" t="s">
        <v>95</v>
      </c>
      <c r="G5" s="6" t="s">
        <v>73</v>
      </c>
      <c r="H5" s="6" t="s">
        <v>74</v>
      </c>
      <c r="I5" s="6">
        <v>4</v>
      </c>
      <c r="J5" s="6" t="s">
        <v>765</v>
      </c>
      <c r="K5" s="6">
        <f>IF(OR(L5="N/A", L5=""), "", 1)</f>
        <v>1</v>
      </c>
      <c r="L5" s="6">
        <v>1</v>
      </c>
      <c r="M5" s="6">
        <f>IF(OR(L5="N/A", L5=""), "", I5 * (1 - L5))</f>
        <v>0</v>
      </c>
      <c r="N5" s="6" t="str" cm="1">
        <f t="array" ref="N5">_xlfn.IFS(
    L5=1, "Fully Compliant",
    L5=0.5, "Observation",
    L5=0, "Non Compliant",
    OR(L5="NA", L5="N/A", L5=""), ""
)</f>
        <v>Fully Compliant</v>
      </c>
      <c r="O5" s="6" t="str">
        <f t="shared" ref="O5" si="0">IF(L5="N/A","",
   IF(AND(H5="Zero Tolerance",J5="Critical"),
      IF(L5=1,"Pass","Fail"),
   IF(AND(H5="Zero Tolerance",J5="Non Critical"),
      IF(L5=0,"Fail","Pass"),
   IF(J5="Critical",
      IF(L5=1,"Pass","Fail"),
   IF(J5="Non Critical",
      IF(L5=0,"Fail","Pass"),
   "")))))</f>
        <v>Pass</v>
      </c>
      <c r="P5" s="7" t="s">
        <v>99</v>
      </c>
      <c r="Q5" s="8"/>
      <c r="R5" s="8"/>
    </row>
    <row r="6" spans="1:28" s="5" customFormat="1" ht="96" customHeight="1">
      <c r="A6" s="65"/>
      <c r="B6" s="66" t="s">
        <v>10</v>
      </c>
      <c r="C6" s="66"/>
      <c r="D6" s="6">
        <v>2</v>
      </c>
      <c r="E6" s="7"/>
      <c r="F6" s="7" t="s">
        <v>96</v>
      </c>
      <c r="G6" s="6" t="s">
        <v>75</v>
      </c>
      <c r="H6" s="6" t="s">
        <v>76</v>
      </c>
      <c r="I6" s="6">
        <v>3</v>
      </c>
      <c r="J6" s="6" t="s">
        <v>765</v>
      </c>
      <c r="K6" s="6">
        <f>IF(OR(L6="N/A", L6=""), "", 1)</f>
        <v>1</v>
      </c>
      <c r="L6" s="6">
        <v>1</v>
      </c>
      <c r="M6" s="6">
        <f>IF(OR(L6="N/A", L6=""), "", I6 * (1 - L6))</f>
        <v>0</v>
      </c>
      <c r="N6" s="6" t="str" cm="1">
        <f t="array" ref="N6">_xlfn.IFS(
    L6=1, "Fully Compliant",
    L6=0.5, "Observation",
    L6=0, "Non Compliant",
    OR(L6="NA", L6="N/A", L6=""), ""
)</f>
        <v>Fully Compliant</v>
      </c>
      <c r="O6" s="6" t="str">
        <f t="shared" ref="O6" si="1">IF(L6="N/A","",
   IF(AND(H6="Zero Tolerance",J6="Critical"),
      IF(L6=1,"Pass","Fail"),
   IF(AND(H6="Zero Tolerance",J6="Non Critical"),
      IF(L6=0,"Fail","Pass"),
   IF(J6="Critical",
      IF(L6=1,"Pass","Fail"),
   IF(J6="Non Critical",
      IF(L6=0,"Fail","Pass"),
   "")))))</f>
        <v>Pass</v>
      </c>
      <c r="P6" s="7" t="s">
        <v>103</v>
      </c>
      <c r="Q6" s="8"/>
      <c r="R6" s="8"/>
    </row>
    <row r="7" spans="1:28" s="5" customFormat="1" ht="63" customHeight="1">
      <c r="A7" s="65"/>
      <c r="B7" s="82" t="s">
        <v>11</v>
      </c>
      <c r="C7" s="83"/>
      <c r="D7" s="6">
        <v>3</v>
      </c>
      <c r="E7" s="7"/>
      <c r="F7" s="7" t="s">
        <v>97</v>
      </c>
      <c r="G7" s="6" t="s">
        <v>100</v>
      </c>
      <c r="H7" s="6" t="s">
        <v>78</v>
      </c>
      <c r="I7" s="6">
        <v>2</v>
      </c>
      <c r="J7" s="6" t="s">
        <v>765</v>
      </c>
      <c r="K7" s="6">
        <f t="shared" ref="K7:K208" si="2">IF(OR(L7="N/A", L7=""), "", 1)</f>
        <v>1</v>
      </c>
      <c r="L7" s="6">
        <v>1</v>
      </c>
      <c r="M7" s="6">
        <f t="shared" ref="M7:M56" si="3">IF(OR(L7="N/A", L7=""), "", I7 * (1 - L7))</f>
        <v>0</v>
      </c>
      <c r="N7" s="6" t="str" cm="1">
        <f t="array" ref="N7">_xlfn.IFS(
    L7=1, "Fully Compliant",
    L7=0.5, "Observation",
    L7=0, "Non Compliant",
    OR(L7="NA", L7="N/A", L7=""), ""
)</f>
        <v>Fully Compliant</v>
      </c>
      <c r="O7" s="6" t="str">
        <f t="shared" ref="O7:O56" si="4">IF(L7="N/A","",
   IF(AND(H7="Zero Tolerance",J7="Critical"),
      IF(L7=1,"Pass","Fail"),
   IF(AND(H7="Zero Tolerance",J7="Non Critical"),
      IF(L7=0,"Fail","Pass"),
   IF(J7="Critical",
      IF(L7=1,"Pass","Fail"),
   IF(J7="Non Critical",
      IF(L7=0,"Fail","Pass"),
   "")))))</f>
        <v>Pass</v>
      </c>
      <c r="P7" s="7" t="s">
        <v>104</v>
      </c>
      <c r="Q7" s="8"/>
      <c r="R7" s="8"/>
    </row>
    <row r="8" spans="1:28" s="5" customFormat="1" ht="66" customHeight="1">
      <c r="A8" s="65"/>
      <c r="B8" s="66" t="s">
        <v>12</v>
      </c>
      <c r="C8" s="66"/>
      <c r="D8" s="6">
        <v>4</v>
      </c>
      <c r="E8" s="7"/>
      <c r="F8" s="7" t="s">
        <v>98</v>
      </c>
      <c r="G8" s="6" t="s">
        <v>101</v>
      </c>
      <c r="H8" s="6" t="s">
        <v>102</v>
      </c>
      <c r="I8" s="6">
        <v>4</v>
      </c>
      <c r="J8" s="6" t="s">
        <v>765</v>
      </c>
      <c r="K8" s="6">
        <f t="shared" si="2"/>
        <v>1</v>
      </c>
      <c r="L8" s="6">
        <v>1</v>
      </c>
      <c r="M8" s="6">
        <f t="shared" si="3"/>
        <v>0</v>
      </c>
      <c r="N8" s="6" t="str" cm="1">
        <f t="array" ref="N8">_xlfn.IFS(
    L8=1, "Fully Compliant",
    L8=0.5, "Observation",
    L8=0, "Non Compliant",
    OR(L8="NA", L8="N/A", L8=""), ""
)</f>
        <v>Fully Compliant</v>
      </c>
      <c r="O8" s="6" t="str">
        <f t="shared" si="4"/>
        <v>Pass</v>
      </c>
      <c r="P8" s="7" t="s">
        <v>105</v>
      </c>
      <c r="Q8" s="8"/>
      <c r="R8" s="8"/>
    </row>
    <row r="9" spans="1:28" s="5" customFormat="1" ht="79.25" customHeight="1">
      <c r="A9" s="77" t="s">
        <v>13</v>
      </c>
      <c r="B9" s="74" t="s">
        <v>14</v>
      </c>
      <c r="C9" s="66" t="s">
        <v>15</v>
      </c>
      <c r="D9" s="6">
        <v>5</v>
      </c>
      <c r="E9" s="7"/>
      <c r="F9" s="7" t="s">
        <v>106</v>
      </c>
      <c r="G9" s="6" t="s">
        <v>73</v>
      </c>
      <c r="H9" s="6" t="s">
        <v>74</v>
      </c>
      <c r="I9" s="6">
        <v>4</v>
      </c>
      <c r="J9" s="6" t="s">
        <v>766</v>
      </c>
      <c r="K9" s="6">
        <f t="shared" si="2"/>
        <v>1</v>
      </c>
      <c r="L9" s="6">
        <v>1</v>
      </c>
      <c r="M9" s="6">
        <f t="shared" si="3"/>
        <v>0</v>
      </c>
      <c r="N9" s="6" t="str" cm="1">
        <f t="array" ref="N9">_xlfn.IFS(
    L9=1, "Fully Compliant",
    L9=0.5, "Observation",
    L9=0, "Non Compliant",
    OR(L9="NA", L9="N/A", L9=""), ""
)</f>
        <v>Fully Compliant</v>
      </c>
      <c r="O9" s="6" t="str">
        <f t="shared" si="4"/>
        <v>Pass</v>
      </c>
      <c r="P9" s="7" t="s">
        <v>107</v>
      </c>
      <c r="Q9" s="8"/>
      <c r="R9" s="8"/>
    </row>
    <row r="10" spans="1:28" s="5" customFormat="1" ht="79.25" customHeight="1">
      <c r="A10" s="78"/>
      <c r="B10" s="75"/>
      <c r="C10" s="66"/>
      <c r="D10" s="6">
        <v>6</v>
      </c>
      <c r="E10" s="7"/>
      <c r="F10" s="7" t="s">
        <v>108</v>
      </c>
      <c r="G10" s="6" t="s">
        <v>75</v>
      </c>
      <c r="H10" s="6" t="s">
        <v>76</v>
      </c>
      <c r="I10" s="6">
        <v>3</v>
      </c>
      <c r="J10" s="6" t="s">
        <v>765</v>
      </c>
      <c r="K10" s="6">
        <f t="shared" si="2"/>
        <v>1</v>
      </c>
      <c r="L10" s="6">
        <v>1</v>
      </c>
      <c r="M10" s="6">
        <f t="shared" si="3"/>
        <v>0</v>
      </c>
      <c r="N10" s="6" t="str" cm="1">
        <f t="array" ref="N10">_xlfn.IFS(
    L10=1, "Fully Compliant",
    L10=0.5, "Observation",
    L10=0, "Non Compliant",
    OR(L10="NA", L10="N/A", L10=""), ""
)</f>
        <v>Fully Compliant</v>
      </c>
      <c r="O10" s="6" t="str">
        <f t="shared" si="4"/>
        <v>Pass</v>
      </c>
      <c r="P10" s="7" t="s">
        <v>109</v>
      </c>
      <c r="Q10" s="8"/>
      <c r="R10" s="8"/>
    </row>
    <row r="11" spans="1:28" s="5" customFormat="1" ht="79.25" customHeight="1">
      <c r="A11" s="78"/>
      <c r="B11" s="75"/>
      <c r="C11" s="66"/>
      <c r="D11" s="6">
        <v>7</v>
      </c>
      <c r="E11" s="7"/>
      <c r="F11" s="7" t="s">
        <v>110</v>
      </c>
      <c r="G11" s="6" t="s">
        <v>73</v>
      </c>
      <c r="H11" s="6" t="s">
        <v>74</v>
      </c>
      <c r="I11" s="6">
        <v>4</v>
      </c>
      <c r="J11" s="6" t="s">
        <v>766</v>
      </c>
      <c r="K11" s="6">
        <f t="shared" si="2"/>
        <v>1</v>
      </c>
      <c r="L11" s="6">
        <v>1</v>
      </c>
      <c r="M11" s="6">
        <f t="shared" si="3"/>
        <v>0</v>
      </c>
      <c r="N11" s="6" t="str" cm="1">
        <f t="array" ref="N11">_xlfn.IFS(
    L11=1, "Fully Compliant",
    L11=0.5, "Observation",
    L11=0, "Non Compliant",
    OR(L11="NA", L11="N/A", L11=""), ""
)</f>
        <v>Fully Compliant</v>
      </c>
      <c r="O11" s="6" t="str">
        <f t="shared" si="4"/>
        <v>Pass</v>
      </c>
      <c r="P11" s="7" t="s">
        <v>111</v>
      </c>
      <c r="Q11" s="8"/>
      <c r="R11" s="8"/>
    </row>
    <row r="12" spans="1:28" s="5" customFormat="1" ht="79.25" customHeight="1">
      <c r="A12" s="78"/>
      <c r="B12" s="75"/>
      <c r="C12" s="66"/>
      <c r="D12" s="6">
        <v>8</v>
      </c>
      <c r="E12" s="7"/>
      <c r="F12" s="7" t="s">
        <v>112</v>
      </c>
      <c r="G12" s="6" t="s">
        <v>75</v>
      </c>
      <c r="H12" s="6" t="s">
        <v>76</v>
      </c>
      <c r="I12" s="6">
        <v>3</v>
      </c>
      <c r="J12" s="6" t="s">
        <v>765</v>
      </c>
      <c r="K12" s="6">
        <f t="shared" si="2"/>
        <v>1</v>
      </c>
      <c r="L12" s="6">
        <v>1</v>
      </c>
      <c r="M12" s="6">
        <f t="shared" si="3"/>
        <v>0</v>
      </c>
      <c r="N12" s="6" t="str" cm="1">
        <f t="array" ref="N12">_xlfn.IFS(
    L12=1, "Fully Compliant",
    L12=0.5, "Observation",
    L12=0, "Non Compliant",
    OR(L12="NA", L12="N/A", L12=""), ""
)</f>
        <v>Fully Compliant</v>
      </c>
      <c r="O12" s="6" t="str">
        <f t="shared" si="4"/>
        <v>Pass</v>
      </c>
      <c r="P12" s="7" t="s">
        <v>113</v>
      </c>
      <c r="Q12" s="8"/>
      <c r="R12" s="8"/>
    </row>
    <row r="13" spans="1:28" s="5" customFormat="1" ht="79.25" customHeight="1">
      <c r="A13" s="78"/>
      <c r="B13" s="75"/>
      <c r="C13" s="66"/>
      <c r="D13" s="6">
        <v>9</v>
      </c>
      <c r="E13" s="7"/>
      <c r="F13" s="7" t="s">
        <v>114</v>
      </c>
      <c r="G13" s="6" t="s">
        <v>77</v>
      </c>
      <c r="H13" s="6" t="s">
        <v>78</v>
      </c>
      <c r="I13" s="6">
        <v>2</v>
      </c>
      <c r="J13" s="6" t="s">
        <v>765</v>
      </c>
      <c r="K13" s="6">
        <f t="shared" si="2"/>
        <v>1</v>
      </c>
      <c r="L13" s="6">
        <v>1</v>
      </c>
      <c r="M13" s="6">
        <f t="shared" si="3"/>
        <v>0</v>
      </c>
      <c r="N13" s="6" t="str" cm="1">
        <f t="array" ref="N13">_xlfn.IFS(
    L13=1, "Fully Compliant",
    L13=0.5, "Observation",
    L13=0, "Non Compliant",
    OR(L13="NA", L13="N/A", L13=""), ""
)</f>
        <v>Fully Compliant</v>
      </c>
      <c r="O13" s="6" t="str">
        <f t="shared" si="4"/>
        <v>Pass</v>
      </c>
      <c r="P13" s="7" t="s">
        <v>115</v>
      </c>
      <c r="Q13" s="8"/>
      <c r="R13" s="8"/>
    </row>
    <row r="14" spans="1:28" s="5" customFormat="1" ht="79.25" customHeight="1">
      <c r="A14" s="78"/>
      <c r="B14" s="75"/>
      <c r="C14" s="66"/>
      <c r="D14" s="6">
        <v>10</v>
      </c>
      <c r="E14" s="7"/>
      <c r="F14" s="7" t="s">
        <v>116</v>
      </c>
      <c r="G14" s="6" t="s">
        <v>75</v>
      </c>
      <c r="H14" s="6" t="s">
        <v>76</v>
      </c>
      <c r="I14" s="6">
        <v>3</v>
      </c>
      <c r="J14" s="6" t="s">
        <v>765</v>
      </c>
      <c r="K14" s="6">
        <f t="shared" si="2"/>
        <v>1</v>
      </c>
      <c r="L14" s="6">
        <v>1</v>
      </c>
      <c r="M14" s="6">
        <f t="shared" si="3"/>
        <v>0</v>
      </c>
      <c r="N14" s="6" t="str" cm="1">
        <f t="array" ref="N14">_xlfn.IFS(
    L14=1, "Fully Compliant",
    L14=0.5, "Observation",
    L14=0, "Non Compliant",
    OR(L14="NA", L14="N/A", L14=""), ""
)</f>
        <v>Fully Compliant</v>
      </c>
      <c r="O14" s="6" t="str">
        <f t="shared" si="4"/>
        <v>Pass</v>
      </c>
      <c r="P14" s="7" t="s">
        <v>117</v>
      </c>
      <c r="Q14" s="8"/>
      <c r="R14" s="8"/>
    </row>
    <row r="15" spans="1:28" s="5" customFormat="1" ht="79.25" customHeight="1">
      <c r="A15" s="78"/>
      <c r="B15" s="75"/>
      <c r="C15" s="66"/>
      <c r="D15" s="6">
        <v>11</v>
      </c>
      <c r="E15" s="7"/>
      <c r="F15" s="7" t="s">
        <v>118</v>
      </c>
      <c r="G15" s="6" t="s">
        <v>79</v>
      </c>
      <c r="H15" s="6" t="s">
        <v>74</v>
      </c>
      <c r="I15" s="6">
        <v>4</v>
      </c>
      <c r="J15" s="6" t="s">
        <v>765</v>
      </c>
      <c r="K15" s="6">
        <f t="shared" si="2"/>
        <v>1</v>
      </c>
      <c r="L15" s="6">
        <v>1</v>
      </c>
      <c r="M15" s="6">
        <f t="shared" si="3"/>
        <v>0</v>
      </c>
      <c r="N15" s="6" t="str" cm="1">
        <f t="array" ref="N15">_xlfn.IFS(
    L15=1, "Fully Compliant",
    L15=0.5, "Observation",
    L15=0, "Non Compliant",
    OR(L15="NA", L15="N/A", L15=""), ""
)</f>
        <v>Fully Compliant</v>
      </c>
      <c r="O15" s="6" t="str">
        <f t="shared" si="4"/>
        <v>Pass</v>
      </c>
      <c r="P15" s="7" t="s">
        <v>119</v>
      </c>
      <c r="Q15" s="8"/>
      <c r="R15" s="8"/>
    </row>
    <row r="16" spans="1:28" s="5" customFormat="1" ht="79.25" customHeight="1">
      <c r="A16" s="78"/>
      <c r="B16" s="76"/>
      <c r="C16" s="66"/>
      <c r="D16" s="6">
        <v>12</v>
      </c>
      <c r="E16" s="7"/>
      <c r="F16" s="7" t="s">
        <v>120</v>
      </c>
      <c r="G16" s="6" t="s">
        <v>121</v>
      </c>
      <c r="H16" s="6" t="s">
        <v>78</v>
      </c>
      <c r="I16" s="6">
        <v>2</v>
      </c>
      <c r="J16" s="6" t="s">
        <v>765</v>
      </c>
      <c r="K16" s="6">
        <f t="shared" si="2"/>
        <v>1</v>
      </c>
      <c r="L16" s="6">
        <v>1</v>
      </c>
      <c r="M16" s="6">
        <f t="shared" si="3"/>
        <v>0</v>
      </c>
      <c r="N16" s="6" t="str" cm="1">
        <f t="array" ref="N16">_xlfn.IFS(
    L16=1, "Fully Compliant",
    L16=0.5, "Observation",
    L16=0, "Non Compliant",
    OR(L16="NA", L16="N/A", L16=""), ""
)</f>
        <v>Fully Compliant</v>
      </c>
      <c r="O16" s="6" t="str">
        <f t="shared" si="4"/>
        <v>Pass</v>
      </c>
      <c r="P16" s="7" t="s">
        <v>122</v>
      </c>
      <c r="Q16" s="8"/>
      <c r="R16" s="8"/>
    </row>
    <row r="17" spans="1:18" s="5" customFormat="1" ht="66" customHeight="1">
      <c r="A17" s="78"/>
      <c r="B17" s="66" t="s">
        <v>16</v>
      </c>
      <c r="C17" s="9" t="s">
        <v>17</v>
      </c>
      <c r="D17" s="6">
        <v>13</v>
      </c>
      <c r="E17" s="7"/>
      <c r="F17" s="7" t="s">
        <v>123</v>
      </c>
      <c r="G17" s="6" t="s">
        <v>73</v>
      </c>
      <c r="H17" s="6" t="s">
        <v>74</v>
      </c>
      <c r="I17" s="6">
        <v>4</v>
      </c>
      <c r="J17" s="6" t="s">
        <v>766</v>
      </c>
      <c r="K17" s="6">
        <f t="shared" si="2"/>
        <v>1</v>
      </c>
      <c r="L17" s="6">
        <v>1</v>
      </c>
      <c r="M17" s="6">
        <f t="shared" si="3"/>
        <v>0</v>
      </c>
      <c r="N17" s="6" t="str" cm="1">
        <f t="array" ref="N17">_xlfn.IFS(
    L17=1, "Fully Compliant",
    L17=0.5, "Observation",
    L17=0, "Non Compliant",
    OR(L17="NA", L17="N/A", L17=""), ""
)</f>
        <v>Fully Compliant</v>
      </c>
      <c r="O17" s="6" t="str">
        <f t="shared" si="4"/>
        <v>Pass</v>
      </c>
      <c r="P17" s="7" t="s">
        <v>124</v>
      </c>
      <c r="Q17" s="8"/>
      <c r="R17" s="8"/>
    </row>
    <row r="18" spans="1:18" s="5" customFormat="1" ht="47" customHeight="1">
      <c r="A18" s="78"/>
      <c r="B18" s="66"/>
      <c r="C18" s="9" t="s">
        <v>18</v>
      </c>
      <c r="D18" s="6">
        <v>14</v>
      </c>
      <c r="E18" s="7"/>
      <c r="F18" s="7" t="s">
        <v>125</v>
      </c>
      <c r="G18" s="6" t="s">
        <v>75</v>
      </c>
      <c r="H18" s="6" t="s">
        <v>76</v>
      </c>
      <c r="I18" s="6">
        <v>3</v>
      </c>
      <c r="J18" s="6" t="s">
        <v>766</v>
      </c>
      <c r="K18" s="6">
        <f t="shared" si="2"/>
        <v>1</v>
      </c>
      <c r="L18" s="6">
        <v>1</v>
      </c>
      <c r="M18" s="6">
        <f t="shared" si="3"/>
        <v>0</v>
      </c>
      <c r="N18" s="6" t="str" cm="1">
        <f t="array" ref="N18">_xlfn.IFS(
    L18=1, "Fully Compliant",
    L18=0.5, "Observation",
    L18=0, "Non Compliant",
    OR(L18="NA", L18="N/A", L18=""), ""
)</f>
        <v>Fully Compliant</v>
      </c>
      <c r="O18" s="6" t="str">
        <f t="shared" si="4"/>
        <v>Pass</v>
      </c>
      <c r="P18" s="7" t="s">
        <v>126</v>
      </c>
      <c r="Q18" s="8"/>
      <c r="R18" s="8"/>
    </row>
    <row r="19" spans="1:18" s="5" customFormat="1" ht="62.4" customHeight="1">
      <c r="A19" s="78"/>
      <c r="B19" s="68" t="s">
        <v>19</v>
      </c>
      <c r="C19" s="69"/>
      <c r="D19" s="6">
        <v>15</v>
      </c>
      <c r="E19" s="7"/>
      <c r="F19" s="7" t="s">
        <v>127</v>
      </c>
      <c r="G19" s="6" t="s">
        <v>77</v>
      </c>
      <c r="H19" s="6" t="s">
        <v>78</v>
      </c>
      <c r="I19" s="6">
        <v>2</v>
      </c>
      <c r="J19" s="6" t="s">
        <v>766</v>
      </c>
      <c r="K19" s="6">
        <f t="shared" si="2"/>
        <v>1</v>
      </c>
      <c r="L19" s="6">
        <v>1</v>
      </c>
      <c r="M19" s="6">
        <f t="shared" si="3"/>
        <v>0</v>
      </c>
      <c r="N19" s="6" t="str" cm="1">
        <f t="array" ref="N19">_xlfn.IFS(
    L19=1, "Fully Compliant",
    L19=0.5, "Observation",
    L19=0, "Non Compliant",
    OR(L19="NA", L19="N/A", L19=""), ""
)</f>
        <v>Fully Compliant</v>
      </c>
      <c r="O19" s="6" t="str">
        <f t="shared" si="4"/>
        <v>Pass</v>
      </c>
      <c r="P19" s="7" t="s">
        <v>128</v>
      </c>
      <c r="Q19" s="8"/>
      <c r="R19" s="8"/>
    </row>
    <row r="20" spans="1:18" s="5" customFormat="1" ht="62.4" customHeight="1">
      <c r="A20" s="78"/>
      <c r="B20" s="70"/>
      <c r="C20" s="71"/>
      <c r="D20" s="6">
        <v>16</v>
      </c>
      <c r="E20" s="7"/>
      <c r="F20" s="7" t="s">
        <v>129</v>
      </c>
      <c r="G20" s="6" t="s">
        <v>77</v>
      </c>
      <c r="H20" s="6" t="s">
        <v>78</v>
      </c>
      <c r="I20" s="6">
        <v>2</v>
      </c>
      <c r="J20" s="6" t="s">
        <v>766</v>
      </c>
      <c r="K20" s="6">
        <f t="shared" si="2"/>
        <v>1</v>
      </c>
      <c r="L20" s="6">
        <v>1</v>
      </c>
      <c r="M20" s="6">
        <f t="shared" si="3"/>
        <v>0</v>
      </c>
      <c r="N20" s="6" t="str" cm="1">
        <f t="array" ref="N20">_xlfn.IFS(
    L20=1, "Fully Compliant",
    L20=0.5, "Observation",
    L20=0, "Non Compliant",
    OR(L20="NA", L20="N/A", L20=""), ""
)</f>
        <v>Fully Compliant</v>
      </c>
      <c r="O20" s="6" t="str">
        <f t="shared" si="4"/>
        <v>Pass</v>
      </c>
      <c r="P20" s="7" t="s">
        <v>130</v>
      </c>
      <c r="Q20" s="8"/>
      <c r="R20" s="8"/>
    </row>
    <row r="21" spans="1:18" s="5" customFormat="1" ht="62.4" customHeight="1">
      <c r="A21" s="78"/>
      <c r="B21" s="70"/>
      <c r="C21" s="71"/>
      <c r="D21" s="6">
        <v>17</v>
      </c>
      <c r="E21" s="7"/>
      <c r="F21" s="7" t="s">
        <v>131</v>
      </c>
      <c r="G21" s="6" t="s">
        <v>75</v>
      </c>
      <c r="H21" s="6" t="s">
        <v>76</v>
      </c>
      <c r="I21" s="6">
        <v>3</v>
      </c>
      <c r="J21" s="6" t="s">
        <v>765</v>
      </c>
      <c r="K21" s="6">
        <f t="shared" si="2"/>
        <v>1</v>
      </c>
      <c r="L21" s="6">
        <v>1</v>
      </c>
      <c r="M21" s="6">
        <f t="shared" si="3"/>
        <v>0</v>
      </c>
      <c r="N21" s="6" t="str" cm="1">
        <f t="array" ref="N21">_xlfn.IFS(
    L21=1, "Fully Compliant",
    L21=0.5, "Observation",
    L21=0, "Non Compliant",
    OR(L21="NA", L21="N/A", L21=""), ""
)</f>
        <v>Fully Compliant</v>
      </c>
      <c r="O21" s="6" t="str">
        <f t="shared" si="4"/>
        <v>Pass</v>
      </c>
      <c r="P21" s="7" t="s">
        <v>132</v>
      </c>
      <c r="Q21" s="8"/>
      <c r="R21" s="8"/>
    </row>
    <row r="22" spans="1:18" s="5" customFormat="1" ht="62.4" customHeight="1">
      <c r="A22" s="78"/>
      <c r="B22" s="70"/>
      <c r="C22" s="71"/>
      <c r="D22" s="6">
        <v>18</v>
      </c>
      <c r="E22" s="7"/>
      <c r="F22" s="7" t="s">
        <v>133</v>
      </c>
      <c r="G22" s="6" t="s">
        <v>75</v>
      </c>
      <c r="H22" s="6" t="s">
        <v>76</v>
      </c>
      <c r="I22" s="6">
        <v>3</v>
      </c>
      <c r="J22" s="6" t="s">
        <v>765</v>
      </c>
      <c r="K22" s="6">
        <f t="shared" si="2"/>
        <v>1</v>
      </c>
      <c r="L22" s="6">
        <v>1</v>
      </c>
      <c r="M22" s="6">
        <f t="shared" si="3"/>
        <v>0</v>
      </c>
      <c r="N22" s="6" t="str" cm="1">
        <f t="array" ref="N22">_xlfn.IFS(
    L22=1, "Fully Compliant",
    L22=0.5, "Observation",
    L22=0, "Non Compliant",
    OR(L22="NA", L22="N/A", L22=""), ""
)</f>
        <v>Fully Compliant</v>
      </c>
      <c r="O22" s="6" t="str">
        <f t="shared" si="4"/>
        <v>Pass</v>
      </c>
      <c r="P22" s="7" t="s">
        <v>134</v>
      </c>
      <c r="Q22" s="8"/>
      <c r="R22" s="8"/>
    </row>
    <row r="23" spans="1:18" s="5" customFormat="1" ht="62.4" customHeight="1">
      <c r="A23" s="78"/>
      <c r="B23" s="70"/>
      <c r="C23" s="71"/>
      <c r="D23" s="6">
        <v>19</v>
      </c>
      <c r="E23" s="7"/>
      <c r="F23" s="7" t="s">
        <v>135</v>
      </c>
      <c r="G23" s="6" t="s">
        <v>77</v>
      </c>
      <c r="H23" s="6" t="s">
        <v>78</v>
      </c>
      <c r="I23" s="6">
        <v>2</v>
      </c>
      <c r="J23" s="6" t="s">
        <v>766</v>
      </c>
      <c r="K23" s="6">
        <f t="shared" si="2"/>
        <v>1</v>
      </c>
      <c r="L23" s="6">
        <v>1</v>
      </c>
      <c r="M23" s="6">
        <f t="shared" si="3"/>
        <v>0</v>
      </c>
      <c r="N23" s="6" t="str" cm="1">
        <f t="array" ref="N23">_xlfn.IFS(
    L23=1, "Fully Compliant",
    L23=0.5, "Observation",
    L23=0, "Non Compliant",
    OR(L23="NA", L23="N/A", L23=""), ""
)</f>
        <v>Fully Compliant</v>
      </c>
      <c r="O23" s="6" t="str">
        <f t="shared" si="4"/>
        <v>Pass</v>
      </c>
      <c r="P23" s="7" t="s">
        <v>136</v>
      </c>
      <c r="Q23" s="8"/>
      <c r="R23" s="8"/>
    </row>
    <row r="24" spans="1:18" s="5" customFormat="1" ht="62.4" customHeight="1">
      <c r="A24" s="78"/>
      <c r="B24" s="70"/>
      <c r="C24" s="71"/>
      <c r="D24" s="6">
        <v>20</v>
      </c>
      <c r="E24" s="7"/>
      <c r="F24" s="7" t="s">
        <v>137</v>
      </c>
      <c r="G24" s="6" t="s">
        <v>73</v>
      </c>
      <c r="H24" s="6" t="s">
        <v>74</v>
      </c>
      <c r="I24" s="6">
        <v>4</v>
      </c>
      <c r="J24" s="6" t="s">
        <v>766</v>
      </c>
      <c r="K24" s="6">
        <f t="shared" si="2"/>
        <v>1</v>
      </c>
      <c r="L24" s="6">
        <v>1</v>
      </c>
      <c r="M24" s="6">
        <f t="shared" si="3"/>
        <v>0</v>
      </c>
      <c r="N24" s="6" t="str" cm="1">
        <f t="array" ref="N24">_xlfn.IFS(
    L24=1, "Fully Compliant",
    L24=0.5, "Observation",
    L24=0, "Non Compliant",
    OR(L24="NA", L24="N/A", L24=""), ""
)</f>
        <v>Fully Compliant</v>
      </c>
      <c r="O24" s="6" t="str">
        <f t="shared" si="4"/>
        <v>Pass</v>
      </c>
      <c r="P24" s="7" t="s">
        <v>138</v>
      </c>
      <c r="Q24" s="8"/>
      <c r="R24" s="8"/>
    </row>
    <row r="25" spans="1:18" s="5" customFormat="1" ht="62.4" customHeight="1">
      <c r="A25" s="79"/>
      <c r="B25" s="72"/>
      <c r="C25" s="73"/>
      <c r="D25" s="6">
        <v>21</v>
      </c>
      <c r="E25" s="7"/>
      <c r="F25" s="7" t="s">
        <v>139</v>
      </c>
      <c r="G25" s="6" t="s">
        <v>77</v>
      </c>
      <c r="H25" s="6" t="s">
        <v>78</v>
      </c>
      <c r="I25" s="6">
        <v>2</v>
      </c>
      <c r="J25" s="6" t="s">
        <v>765</v>
      </c>
      <c r="K25" s="6">
        <f t="shared" si="2"/>
        <v>1</v>
      </c>
      <c r="L25" s="6">
        <v>1</v>
      </c>
      <c r="M25" s="6">
        <f t="shared" si="3"/>
        <v>0</v>
      </c>
      <c r="N25" s="6" t="str" cm="1">
        <f t="array" ref="N25">_xlfn.IFS(
    L25=1, "Fully Compliant",
    L25=0.5, "Observation",
    L25=0, "Non Compliant",
    OR(L25="NA", L25="N/A", L25=""), ""
)</f>
        <v>Fully Compliant</v>
      </c>
      <c r="O25" s="6" t="str">
        <f t="shared" si="4"/>
        <v>Pass</v>
      </c>
      <c r="P25" s="7" t="s">
        <v>140</v>
      </c>
      <c r="Q25" s="8"/>
      <c r="R25" s="8"/>
    </row>
    <row r="26" spans="1:18" s="5" customFormat="1" ht="39" customHeight="1">
      <c r="A26" s="65" t="s">
        <v>20</v>
      </c>
      <c r="B26" s="66" t="s">
        <v>21</v>
      </c>
      <c r="C26" s="66"/>
      <c r="D26" s="6">
        <v>22</v>
      </c>
      <c r="E26" s="7"/>
      <c r="F26" s="36" t="s">
        <v>22</v>
      </c>
      <c r="G26" s="6"/>
      <c r="H26" s="6"/>
      <c r="I26" s="6"/>
      <c r="J26" s="6"/>
      <c r="K26" s="6"/>
      <c r="L26" s="6"/>
      <c r="M26" s="6"/>
      <c r="N26" s="6"/>
      <c r="O26" s="6"/>
      <c r="P26" s="7"/>
      <c r="Q26" s="8"/>
      <c r="R26" s="8"/>
    </row>
    <row r="27" spans="1:18" s="5" customFormat="1" ht="73.25" customHeight="1">
      <c r="A27" s="65"/>
      <c r="B27" s="66" t="s">
        <v>23</v>
      </c>
      <c r="C27" s="66"/>
      <c r="D27" s="6">
        <v>23</v>
      </c>
      <c r="E27" s="7"/>
      <c r="F27" s="7" t="s">
        <v>141</v>
      </c>
      <c r="G27" s="6" t="s">
        <v>75</v>
      </c>
      <c r="H27" s="6" t="s">
        <v>76</v>
      </c>
      <c r="I27" s="6">
        <v>3</v>
      </c>
      <c r="J27" s="6" t="s">
        <v>765</v>
      </c>
      <c r="K27" s="6">
        <f t="shared" si="2"/>
        <v>1</v>
      </c>
      <c r="L27" s="6">
        <v>1</v>
      </c>
      <c r="M27" s="6">
        <f>IF(OR(L27="N/A", L27=""), "", I27 * (1 - L27))</f>
        <v>0</v>
      </c>
      <c r="N27" s="6" t="str" cm="1">
        <f t="array" ref="N27">_xlfn.IFS(
    L27=1, "Fully Compliant",
    L27=0.5, "Observation",
    L27=0, "Non Compliant",
    OR(L27="NA", L27="N/A", L27=""), ""
)</f>
        <v>Fully Compliant</v>
      </c>
      <c r="O27" s="6" t="str">
        <f t="shared" si="4"/>
        <v>Pass</v>
      </c>
      <c r="P27" s="7" t="s">
        <v>155</v>
      </c>
      <c r="Q27" s="8"/>
      <c r="R27" s="8"/>
    </row>
    <row r="28" spans="1:18" s="5" customFormat="1" ht="73.25" customHeight="1">
      <c r="A28" s="65"/>
      <c r="B28" s="66"/>
      <c r="C28" s="66"/>
      <c r="D28" s="6">
        <v>24</v>
      </c>
      <c r="E28" s="7"/>
      <c r="F28" s="7" t="s">
        <v>142</v>
      </c>
      <c r="G28" s="6" t="s">
        <v>77</v>
      </c>
      <c r="H28" s="6" t="s">
        <v>78</v>
      </c>
      <c r="I28" s="6">
        <v>2</v>
      </c>
      <c r="J28" s="6" t="s">
        <v>765</v>
      </c>
      <c r="K28" s="6">
        <f t="shared" si="2"/>
        <v>1</v>
      </c>
      <c r="L28" s="6">
        <v>1</v>
      </c>
      <c r="M28" s="6">
        <f t="shared" si="3"/>
        <v>0</v>
      </c>
      <c r="N28" s="6" t="str" cm="1">
        <f t="array" ref="N28">_xlfn.IFS(
    L28=1, "Fully Compliant",
    L28=0.5, "Observation",
    L28=0, "Non Compliant",
    OR(L28="NA", L28="N/A", L28=""), ""
)</f>
        <v>Fully Compliant</v>
      </c>
      <c r="O28" s="6" t="str">
        <f t="shared" si="4"/>
        <v>Pass</v>
      </c>
      <c r="P28" s="7" t="s">
        <v>143</v>
      </c>
      <c r="Q28" s="8"/>
      <c r="R28" s="8"/>
    </row>
    <row r="29" spans="1:18" s="5" customFormat="1" ht="73.25" customHeight="1">
      <c r="A29" s="65"/>
      <c r="B29" s="66"/>
      <c r="C29" s="66"/>
      <c r="D29" s="6">
        <v>25</v>
      </c>
      <c r="E29" s="7"/>
      <c r="F29" s="7" t="s">
        <v>144</v>
      </c>
      <c r="G29" s="6" t="s">
        <v>77</v>
      </c>
      <c r="H29" s="6" t="s">
        <v>78</v>
      </c>
      <c r="I29" s="6">
        <v>2</v>
      </c>
      <c r="J29" s="6" t="s">
        <v>765</v>
      </c>
      <c r="K29" s="6">
        <f t="shared" si="2"/>
        <v>1</v>
      </c>
      <c r="L29" s="6">
        <v>1</v>
      </c>
      <c r="M29" s="6">
        <f t="shared" si="3"/>
        <v>0</v>
      </c>
      <c r="N29" s="6" t="str" cm="1">
        <f t="array" ref="N29">_xlfn.IFS(
    L29=1, "Fully Compliant",
    L29=0.5, "Observation",
    L29=0, "Non Compliant",
    OR(L29="NA", L29="N/A", L29=""), ""
)</f>
        <v>Fully Compliant</v>
      </c>
      <c r="O29" s="6" t="str">
        <f t="shared" si="4"/>
        <v>Pass</v>
      </c>
      <c r="P29" s="7" t="s">
        <v>145</v>
      </c>
      <c r="Q29" s="8"/>
      <c r="R29" s="8"/>
    </row>
    <row r="30" spans="1:18" s="5" customFormat="1" ht="73.25" customHeight="1">
      <c r="A30" s="65"/>
      <c r="B30" s="66"/>
      <c r="C30" s="66"/>
      <c r="D30" s="6">
        <v>26</v>
      </c>
      <c r="E30" s="7"/>
      <c r="F30" s="7" t="s">
        <v>146</v>
      </c>
      <c r="G30" s="6" t="s">
        <v>73</v>
      </c>
      <c r="H30" s="6" t="s">
        <v>74</v>
      </c>
      <c r="I30" s="6">
        <v>4</v>
      </c>
      <c r="J30" s="6" t="s">
        <v>765</v>
      </c>
      <c r="K30" s="6">
        <f t="shared" si="2"/>
        <v>1</v>
      </c>
      <c r="L30" s="6">
        <v>1</v>
      </c>
      <c r="M30" s="6">
        <f t="shared" si="3"/>
        <v>0</v>
      </c>
      <c r="N30" s="6" t="str" cm="1">
        <f t="array" ref="N30">_xlfn.IFS(
    L30=1, "Fully Compliant",
    L30=0.5, "Observation",
    L30=0, "Non Compliant",
    OR(L30="NA", L30="N/A", L30=""), ""
)</f>
        <v>Fully Compliant</v>
      </c>
      <c r="O30" s="6" t="str">
        <f t="shared" si="4"/>
        <v>Pass</v>
      </c>
      <c r="P30" s="7" t="s">
        <v>154</v>
      </c>
      <c r="Q30" s="8"/>
      <c r="R30" s="8"/>
    </row>
    <row r="31" spans="1:18" s="5" customFormat="1" ht="73.25" customHeight="1">
      <c r="A31" s="65"/>
      <c r="B31" s="66"/>
      <c r="C31" s="66"/>
      <c r="D31" s="6">
        <v>27</v>
      </c>
      <c r="E31" s="7"/>
      <c r="F31" s="7" t="s">
        <v>147</v>
      </c>
      <c r="G31" s="6" t="s">
        <v>75</v>
      </c>
      <c r="H31" s="6" t="s">
        <v>76</v>
      </c>
      <c r="I31" s="6">
        <v>3</v>
      </c>
      <c r="J31" s="6" t="s">
        <v>765</v>
      </c>
      <c r="K31" s="6">
        <f t="shared" si="2"/>
        <v>1</v>
      </c>
      <c r="L31" s="6">
        <v>1</v>
      </c>
      <c r="M31" s="6">
        <f t="shared" si="3"/>
        <v>0</v>
      </c>
      <c r="N31" s="6" t="str" cm="1">
        <f t="array" ref="N31">_xlfn.IFS(
    L31=1, "Fully Compliant",
    L31=0.5, "Observation",
    L31=0, "Non Compliant",
    OR(L31="NA", L31="N/A", L31=""), ""
)</f>
        <v>Fully Compliant</v>
      </c>
      <c r="O31" s="6" t="str">
        <f t="shared" si="4"/>
        <v>Pass</v>
      </c>
      <c r="P31" s="7" t="s">
        <v>148</v>
      </c>
      <c r="Q31" s="8"/>
      <c r="R31" s="8"/>
    </row>
    <row r="32" spans="1:18" s="5" customFormat="1" ht="73.25" customHeight="1">
      <c r="A32" s="65"/>
      <c r="B32" s="66"/>
      <c r="C32" s="66"/>
      <c r="D32" s="6">
        <v>28</v>
      </c>
      <c r="E32" s="7"/>
      <c r="F32" s="7" t="s">
        <v>149</v>
      </c>
      <c r="G32" s="6" t="s">
        <v>77</v>
      </c>
      <c r="H32" s="6" t="s">
        <v>78</v>
      </c>
      <c r="I32" s="6">
        <v>2</v>
      </c>
      <c r="J32" s="6" t="s">
        <v>765</v>
      </c>
      <c r="K32" s="6">
        <f t="shared" si="2"/>
        <v>1</v>
      </c>
      <c r="L32" s="6">
        <v>1</v>
      </c>
      <c r="M32" s="6">
        <f t="shared" si="3"/>
        <v>0</v>
      </c>
      <c r="N32" s="6" t="str" cm="1">
        <f t="array" ref="N32">_xlfn.IFS(
    L32=1, "Fully Compliant",
    L32=0.5, "Observation",
    L32=0, "Non Compliant",
    OR(L32="NA", L32="N/A", L32=""), ""
)</f>
        <v>Fully Compliant</v>
      </c>
      <c r="O32" s="6" t="str">
        <f t="shared" si="4"/>
        <v>Pass</v>
      </c>
      <c r="P32" s="7" t="s">
        <v>150</v>
      </c>
      <c r="Q32" s="8"/>
      <c r="R32" s="8"/>
    </row>
    <row r="33" spans="1:18" s="5" customFormat="1" ht="73.25" customHeight="1">
      <c r="A33" s="65"/>
      <c r="B33" s="66"/>
      <c r="C33" s="66"/>
      <c r="D33" s="6">
        <v>29</v>
      </c>
      <c r="E33" s="7"/>
      <c r="F33" s="7" t="s">
        <v>151</v>
      </c>
      <c r="G33" s="6" t="s">
        <v>73</v>
      </c>
      <c r="H33" s="6" t="s">
        <v>74</v>
      </c>
      <c r="I33" s="6">
        <v>4</v>
      </c>
      <c r="J33" s="6" t="s">
        <v>765</v>
      </c>
      <c r="K33" s="6">
        <f t="shared" si="2"/>
        <v>1</v>
      </c>
      <c r="L33" s="6">
        <v>1</v>
      </c>
      <c r="M33" s="6">
        <f t="shared" si="3"/>
        <v>0</v>
      </c>
      <c r="N33" s="6" t="str" cm="1">
        <f t="array" ref="N33">_xlfn.IFS(
    L33=1, "Fully Compliant",
    L33=0.5, "Observation",
    L33=0, "Non Compliant",
    OR(L33="NA", L33="N/A", L33=""), ""
)</f>
        <v>Fully Compliant</v>
      </c>
      <c r="O33" s="6" t="str">
        <f t="shared" si="4"/>
        <v>Pass</v>
      </c>
      <c r="P33" s="7" t="s">
        <v>156</v>
      </c>
      <c r="Q33" s="8"/>
      <c r="R33" s="8"/>
    </row>
    <row r="34" spans="1:18" s="5" customFormat="1" ht="46.25" customHeight="1">
      <c r="A34" s="65"/>
      <c r="B34" s="66"/>
      <c r="C34" s="66"/>
      <c r="D34" s="6">
        <v>30</v>
      </c>
      <c r="E34" s="7"/>
      <c r="F34" s="7" t="s">
        <v>152</v>
      </c>
      <c r="G34" s="6" t="s">
        <v>75</v>
      </c>
      <c r="H34" s="6" t="s">
        <v>76</v>
      </c>
      <c r="I34" s="6">
        <v>3</v>
      </c>
      <c r="J34" s="6" t="s">
        <v>765</v>
      </c>
      <c r="K34" s="6">
        <f t="shared" si="2"/>
        <v>1</v>
      </c>
      <c r="L34" s="6">
        <v>1</v>
      </c>
      <c r="M34" s="6">
        <f t="shared" si="3"/>
        <v>0</v>
      </c>
      <c r="N34" s="6" t="str" cm="1">
        <f t="array" ref="N34">_xlfn.IFS(
    L34=1, "Fully Compliant",
    L34=0.5, "Observation",
    L34=0, "Non Compliant",
    OR(L34="NA", L34="N/A", L34=""), ""
)</f>
        <v>Fully Compliant</v>
      </c>
      <c r="O34" s="6" t="str">
        <f t="shared" si="4"/>
        <v>Pass</v>
      </c>
      <c r="P34" s="7" t="s">
        <v>153</v>
      </c>
      <c r="Q34" s="8"/>
      <c r="R34" s="8"/>
    </row>
    <row r="35" spans="1:18" s="5" customFormat="1" ht="64.75" customHeight="1">
      <c r="A35" s="77" t="s">
        <v>24</v>
      </c>
      <c r="B35" s="66" t="s">
        <v>25</v>
      </c>
      <c r="C35" s="66"/>
      <c r="D35" s="6">
        <v>31</v>
      </c>
      <c r="E35" s="7"/>
      <c r="F35" s="7" t="s">
        <v>157</v>
      </c>
      <c r="G35" s="6" t="s">
        <v>73</v>
      </c>
      <c r="H35" s="6" t="s">
        <v>74</v>
      </c>
      <c r="I35" s="6">
        <v>4</v>
      </c>
      <c r="J35" s="6" t="s">
        <v>765</v>
      </c>
      <c r="K35" s="6">
        <f t="shared" si="2"/>
        <v>1</v>
      </c>
      <c r="L35" s="6">
        <v>1</v>
      </c>
      <c r="M35" s="6">
        <f t="shared" si="3"/>
        <v>0</v>
      </c>
      <c r="N35" s="6" t="str" cm="1">
        <f t="array" ref="N35">_xlfn.IFS(
    L35=1, "Fully Compliant",
    L35=0.5, "Observation",
    L35=0, "Non Compliant",
    OR(L35="NA", L35="N/A", L35=""), ""
)</f>
        <v>Fully Compliant</v>
      </c>
      <c r="O35" s="6" t="str">
        <f t="shared" si="4"/>
        <v>Pass</v>
      </c>
      <c r="P35" s="7" t="s">
        <v>158</v>
      </c>
      <c r="Q35" s="8"/>
      <c r="R35" s="8"/>
    </row>
    <row r="36" spans="1:18" s="5" customFormat="1" ht="64.75" customHeight="1">
      <c r="A36" s="78"/>
      <c r="B36" s="66"/>
      <c r="C36" s="66"/>
      <c r="D36" s="6">
        <v>32</v>
      </c>
      <c r="E36" s="7"/>
      <c r="F36" s="7" t="s">
        <v>159</v>
      </c>
      <c r="G36" s="6" t="s">
        <v>75</v>
      </c>
      <c r="H36" s="6" t="s">
        <v>76</v>
      </c>
      <c r="I36" s="6">
        <v>3</v>
      </c>
      <c r="J36" s="6" t="s">
        <v>765</v>
      </c>
      <c r="K36" s="6">
        <f t="shared" si="2"/>
        <v>1</v>
      </c>
      <c r="L36" s="6">
        <v>1</v>
      </c>
      <c r="M36" s="6">
        <f t="shared" si="3"/>
        <v>0</v>
      </c>
      <c r="N36" s="6" t="str" cm="1">
        <f t="array" ref="N36">_xlfn.IFS(
    L36=1, "Fully Compliant",
    L36=0.5, "Observation",
    L36=0, "Non Compliant",
    OR(L36="NA", L36="N/A", L36=""), ""
)</f>
        <v>Fully Compliant</v>
      </c>
      <c r="O36" s="6" t="str">
        <f t="shared" si="4"/>
        <v>Pass</v>
      </c>
      <c r="P36" s="7" t="s">
        <v>160</v>
      </c>
      <c r="Q36" s="8"/>
      <c r="R36" s="8"/>
    </row>
    <row r="37" spans="1:18" s="5" customFormat="1" ht="64.75" customHeight="1">
      <c r="A37" s="78"/>
      <c r="B37" s="66"/>
      <c r="C37" s="66"/>
      <c r="D37" s="6">
        <v>33</v>
      </c>
      <c r="E37" s="7"/>
      <c r="F37" s="7" t="s">
        <v>161</v>
      </c>
      <c r="G37" s="6" t="s">
        <v>77</v>
      </c>
      <c r="H37" s="6" t="s">
        <v>78</v>
      </c>
      <c r="I37" s="6">
        <v>2</v>
      </c>
      <c r="J37" s="6" t="s">
        <v>765</v>
      </c>
      <c r="K37" s="6">
        <f t="shared" si="2"/>
        <v>1</v>
      </c>
      <c r="L37" s="6">
        <v>1</v>
      </c>
      <c r="M37" s="6">
        <f t="shared" si="3"/>
        <v>0</v>
      </c>
      <c r="N37" s="6" t="str" cm="1">
        <f t="array" ref="N37">_xlfn.IFS(
    L37=1, "Fully Compliant",
    L37=0.5, "Observation",
    L37=0, "Non Compliant",
    OR(L37="NA", L37="N/A", L37=""), ""
)</f>
        <v>Fully Compliant</v>
      </c>
      <c r="O37" s="6" t="str">
        <f t="shared" si="4"/>
        <v>Pass</v>
      </c>
      <c r="P37" s="7" t="s">
        <v>162</v>
      </c>
      <c r="Q37" s="8"/>
      <c r="R37" s="8"/>
    </row>
    <row r="38" spans="1:18" s="5" customFormat="1" ht="51.65" customHeight="1">
      <c r="A38" s="78"/>
      <c r="B38" s="66"/>
      <c r="C38" s="66"/>
      <c r="D38" s="6">
        <v>34</v>
      </c>
      <c r="E38" s="7"/>
      <c r="F38" s="7" t="s">
        <v>163</v>
      </c>
      <c r="G38" s="6" t="s">
        <v>77</v>
      </c>
      <c r="H38" s="6" t="s">
        <v>78</v>
      </c>
      <c r="I38" s="6">
        <v>2</v>
      </c>
      <c r="J38" s="6" t="s">
        <v>765</v>
      </c>
      <c r="K38" s="6">
        <f t="shared" si="2"/>
        <v>1</v>
      </c>
      <c r="L38" s="6">
        <v>1</v>
      </c>
      <c r="M38" s="6">
        <f t="shared" si="3"/>
        <v>0</v>
      </c>
      <c r="N38" s="6" t="str" cm="1">
        <f t="array" ref="N38">_xlfn.IFS(
    L38=1, "Fully Compliant",
    L38=0.5, "Observation",
    L38=0, "Non Compliant",
    OR(L38="NA", L38="N/A", L38=""), ""
)</f>
        <v>Fully Compliant</v>
      </c>
      <c r="O38" s="6" t="str">
        <f t="shared" si="4"/>
        <v>Pass</v>
      </c>
      <c r="P38" s="7" t="s">
        <v>164</v>
      </c>
      <c r="Q38" s="8"/>
      <c r="R38" s="8"/>
    </row>
    <row r="39" spans="1:18" s="5" customFormat="1" ht="51.65" customHeight="1">
      <c r="A39" s="78"/>
      <c r="B39" s="66"/>
      <c r="C39" s="66"/>
      <c r="D39" s="6">
        <v>35</v>
      </c>
      <c r="E39" s="7"/>
      <c r="F39" s="7" t="s">
        <v>165</v>
      </c>
      <c r="G39" s="6" t="s">
        <v>77</v>
      </c>
      <c r="H39" s="6" t="s">
        <v>78</v>
      </c>
      <c r="I39" s="6">
        <v>2</v>
      </c>
      <c r="J39" s="6" t="s">
        <v>765</v>
      </c>
      <c r="K39" s="6">
        <f t="shared" si="2"/>
        <v>1</v>
      </c>
      <c r="L39" s="6">
        <v>1</v>
      </c>
      <c r="M39" s="6">
        <f t="shared" si="3"/>
        <v>0</v>
      </c>
      <c r="N39" s="6" t="str" cm="1">
        <f t="array" ref="N39">_xlfn.IFS(
    L39=1, "Fully Compliant",
    L39=0.5, "Observation",
    L39=0, "Non Compliant",
    OR(L39="NA", L39="N/A", L39=""), ""
)</f>
        <v>Fully Compliant</v>
      </c>
      <c r="O39" s="6" t="str">
        <f t="shared" si="4"/>
        <v>Pass</v>
      </c>
      <c r="P39" s="7" t="s">
        <v>166</v>
      </c>
      <c r="Q39" s="8"/>
      <c r="R39" s="8"/>
    </row>
    <row r="40" spans="1:18" s="5" customFormat="1" ht="55.75" customHeight="1">
      <c r="A40" s="78"/>
      <c r="B40" s="66"/>
      <c r="C40" s="66"/>
      <c r="D40" s="6">
        <v>36</v>
      </c>
      <c r="E40" s="7"/>
      <c r="F40" s="7" t="s">
        <v>167</v>
      </c>
      <c r="G40" s="6" t="s">
        <v>80</v>
      </c>
      <c r="H40" s="6" t="s">
        <v>76</v>
      </c>
      <c r="I40" s="6">
        <v>3</v>
      </c>
      <c r="J40" s="6" t="s">
        <v>765</v>
      </c>
      <c r="K40" s="6">
        <f t="shared" si="2"/>
        <v>1</v>
      </c>
      <c r="L40" s="6">
        <v>1</v>
      </c>
      <c r="M40" s="6">
        <f t="shared" si="3"/>
        <v>0</v>
      </c>
      <c r="N40" s="6" t="str" cm="1">
        <f t="array" ref="N40">_xlfn.IFS(
    L40=1, "Fully Compliant",
    L40=0.5, "Observation",
    L40=0, "Non Compliant",
    OR(L40="NA", L40="N/A", L40=""), ""
)</f>
        <v>Fully Compliant</v>
      </c>
      <c r="O40" s="6" t="str">
        <f t="shared" si="4"/>
        <v>Pass</v>
      </c>
      <c r="P40" s="7" t="s">
        <v>168</v>
      </c>
      <c r="Q40" s="8"/>
      <c r="R40" s="8"/>
    </row>
    <row r="41" spans="1:18" s="5" customFormat="1" ht="79.25" customHeight="1">
      <c r="A41" s="78"/>
      <c r="B41" s="66"/>
      <c r="C41" s="66"/>
      <c r="D41" s="6">
        <v>37</v>
      </c>
      <c r="E41" s="7"/>
      <c r="F41" s="7" t="s">
        <v>169</v>
      </c>
      <c r="G41" s="6" t="s">
        <v>80</v>
      </c>
      <c r="H41" s="6" t="s">
        <v>76</v>
      </c>
      <c r="I41" s="6">
        <v>3</v>
      </c>
      <c r="J41" s="6" t="s">
        <v>765</v>
      </c>
      <c r="K41" s="6">
        <f t="shared" si="2"/>
        <v>1</v>
      </c>
      <c r="L41" s="6">
        <v>1</v>
      </c>
      <c r="M41" s="6">
        <f t="shared" si="3"/>
        <v>0</v>
      </c>
      <c r="N41" s="6" t="str" cm="1">
        <f t="array" ref="N41">_xlfn.IFS(
    L41=1, "Fully Compliant",
    L41=0.5, "Observation",
    L41=0, "Non Compliant",
    OR(L41="NA", L41="N/A", L41=""), ""
)</f>
        <v>Fully Compliant</v>
      </c>
      <c r="O41" s="6" t="str">
        <f t="shared" si="4"/>
        <v>Pass</v>
      </c>
      <c r="P41" s="7" t="s">
        <v>170</v>
      </c>
      <c r="Q41" s="8"/>
      <c r="R41" s="8"/>
    </row>
    <row r="42" spans="1:18" s="5" customFormat="1" ht="86" customHeight="1">
      <c r="A42" s="78"/>
      <c r="B42" s="66"/>
      <c r="C42" s="66"/>
      <c r="D42" s="6">
        <v>38</v>
      </c>
      <c r="E42" s="7"/>
      <c r="F42" s="7" t="s">
        <v>171</v>
      </c>
      <c r="G42" s="6" t="s">
        <v>77</v>
      </c>
      <c r="H42" s="6" t="s">
        <v>78</v>
      </c>
      <c r="I42" s="6">
        <v>2</v>
      </c>
      <c r="J42" s="6" t="s">
        <v>765</v>
      </c>
      <c r="K42" s="6">
        <f t="shared" si="2"/>
        <v>1</v>
      </c>
      <c r="L42" s="6">
        <v>1</v>
      </c>
      <c r="M42" s="6">
        <f t="shared" si="3"/>
        <v>0</v>
      </c>
      <c r="N42" s="6" t="str" cm="1">
        <f t="array" ref="N42">_xlfn.IFS(
    L42=1, "Fully Compliant",
    L42=0.5, "Observation",
    L42=0, "Non Compliant",
    OR(L42="NA", L42="N/A", L42=""), ""
)</f>
        <v>Fully Compliant</v>
      </c>
      <c r="O42" s="6" t="str">
        <f t="shared" si="4"/>
        <v>Pass</v>
      </c>
      <c r="P42" s="7" t="s">
        <v>172</v>
      </c>
      <c r="Q42" s="8"/>
      <c r="R42" s="8"/>
    </row>
    <row r="43" spans="1:18" s="5" customFormat="1" ht="61.75" customHeight="1">
      <c r="A43" s="78"/>
      <c r="B43" s="66" t="s">
        <v>26</v>
      </c>
      <c r="C43" s="66"/>
      <c r="D43" s="6">
        <v>39</v>
      </c>
      <c r="E43" s="7"/>
      <c r="F43" s="7" t="s">
        <v>173</v>
      </c>
      <c r="G43" s="6" t="s">
        <v>79</v>
      </c>
      <c r="H43" s="6" t="s">
        <v>74</v>
      </c>
      <c r="I43" s="6">
        <v>4</v>
      </c>
      <c r="J43" s="6" t="s">
        <v>766</v>
      </c>
      <c r="K43" s="6">
        <f t="shared" si="2"/>
        <v>1</v>
      </c>
      <c r="L43" s="6">
        <v>1</v>
      </c>
      <c r="M43" s="6">
        <f t="shared" si="3"/>
        <v>0</v>
      </c>
      <c r="N43" s="6" t="str" cm="1">
        <f t="array" ref="N43">_xlfn.IFS(
    L43=1, "Fully Compliant",
    L43=0.5, "Observation",
    L43=0, "Non Compliant",
    OR(L43="NA", L43="N/A", L43=""), ""
)</f>
        <v>Fully Compliant</v>
      </c>
      <c r="O43" s="6" t="str">
        <f t="shared" si="4"/>
        <v>Pass</v>
      </c>
      <c r="P43" s="7" t="s">
        <v>174</v>
      </c>
      <c r="Q43" s="8"/>
      <c r="R43" s="8"/>
    </row>
    <row r="44" spans="1:18" s="5" customFormat="1" ht="63.65" customHeight="1">
      <c r="A44" s="78"/>
      <c r="B44" s="66"/>
      <c r="C44" s="66"/>
      <c r="D44" s="6">
        <v>40</v>
      </c>
      <c r="E44" s="7"/>
      <c r="F44" s="7" t="s">
        <v>175</v>
      </c>
      <c r="G44" s="6" t="s">
        <v>77</v>
      </c>
      <c r="H44" s="6" t="s">
        <v>78</v>
      </c>
      <c r="I44" s="6">
        <v>2</v>
      </c>
      <c r="J44" s="6" t="s">
        <v>765</v>
      </c>
      <c r="K44" s="6">
        <f t="shared" si="2"/>
        <v>1</v>
      </c>
      <c r="L44" s="6">
        <v>1</v>
      </c>
      <c r="M44" s="6">
        <f t="shared" si="3"/>
        <v>0</v>
      </c>
      <c r="N44" s="6" t="str" cm="1">
        <f t="array" ref="N44">_xlfn.IFS(
    L44=1, "Fully Compliant",
    L44=0.5, "Observation",
    L44=0, "Non Compliant",
    OR(L44="NA", L44="N/A", L44=""), ""
)</f>
        <v>Fully Compliant</v>
      </c>
      <c r="O44" s="6" t="str">
        <f t="shared" si="4"/>
        <v>Pass</v>
      </c>
      <c r="P44" s="7" t="s">
        <v>176</v>
      </c>
      <c r="Q44" s="8"/>
      <c r="R44" s="8"/>
    </row>
    <row r="45" spans="1:18" s="5" customFormat="1" ht="63.65" customHeight="1">
      <c r="A45" s="78"/>
      <c r="B45" s="66"/>
      <c r="C45" s="66"/>
      <c r="D45" s="6">
        <v>41</v>
      </c>
      <c r="E45" s="7"/>
      <c r="F45" s="7" t="s">
        <v>177</v>
      </c>
      <c r="G45" s="6" t="s">
        <v>784</v>
      </c>
      <c r="H45" s="6" t="s">
        <v>76</v>
      </c>
      <c r="I45" s="6">
        <v>3</v>
      </c>
      <c r="J45" s="6" t="s">
        <v>765</v>
      </c>
      <c r="K45" s="6">
        <f t="shared" si="2"/>
        <v>1</v>
      </c>
      <c r="L45" s="6">
        <v>1</v>
      </c>
      <c r="M45" s="6">
        <f t="shared" si="3"/>
        <v>0</v>
      </c>
      <c r="N45" s="6" t="str" cm="1">
        <f t="array" ref="N45">_xlfn.IFS(
    L45=1, "Fully Compliant",
    L45=0.5, "Observation",
    L45=0, "Non Compliant",
    OR(L45="NA", L45="N/A", L45=""), ""
)</f>
        <v>Fully Compliant</v>
      </c>
      <c r="O45" s="6" t="str">
        <f t="shared" si="4"/>
        <v>Pass</v>
      </c>
      <c r="P45" s="7" t="s">
        <v>178</v>
      </c>
      <c r="Q45" s="8"/>
      <c r="R45" s="8"/>
    </row>
    <row r="46" spans="1:18" s="5" customFormat="1" ht="63.65" customHeight="1">
      <c r="A46" s="78"/>
      <c r="B46" s="66"/>
      <c r="C46" s="66"/>
      <c r="D46" s="6">
        <v>42</v>
      </c>
      <c r="E46" s="7"/>
      <c r="F46" s="7" t="s">
        <v>179</v>
      </c>
      <c r="G46" s="6" t="s">
        <v>784</v>
      </c>
      <c r="H46" s="6" t="s">
        <v>76</v>
      </c>
      <c r="I46" s="6">
        <v>3</v>
      </c>
      <c r="J46" s="6" t="s">
        <v>765</v>
      </c>
      <c r="K46" s="6">
        <f t="shared" si="2"/>
        <v>1</v>
      </c>
      <c r="L46" s="6">
        <v>1</v>
      </c>
      <c r="M46" s="6">
        <f t="shared" si="3"/>
        <v>0</v>
      </c>
      <c r="N46" s="6" t="str" cm="1">
        <f t="array" ref="N46">_xlfn.IFS(
    L46=1, "Fully Compliant",
    L46=0.5, "Observation",
    L46=0, "Non Compliant",
    OR(L46="NA", L46="N/A", L46=""), ""
)</f>
        <v>Fully Compliant</v>
      </c>
      <c r="O46" s="6" t="str">
        <f t="shared" si="4"/>
        <v>Pass</v>
      </c>
      <c r="P46" s="7" t="s">
        <v>180</v>
      </c>
      <c r="Q46" s="8"/>
      <c r="R46" s="8"/>
    </row>
    <row r="47" spans="1:18" s="5" customFormat="1" ht="63.5" customHeight="1">
      <c r="A47" s="78"/>
      <c r="B47" s="66"/>
      <c r="C47" s="66"/>
      <c r="D47" s="6">
        <v>43</v>
      </c>
      <c r="E47" s="7"/>
      <c r="F47" s="7" t="s">
        <v>181</v>
      </c>
      <c r="G47" s="6" t="s">
        <v>784</v>
      </c>
      <c r="H47" s="6" t="s">
        <v>76</v>
      </c>
      <c r="I47" s="6">
        <v>3</v>
      </c>
      <c r="J47" s="6" t="s">
        <v>765</v>
      </c>
      <c r="K47" s="6">
        <f t="shared" si="2"/>
        <v>1</v>
      </c>
      <c r="L47" s="6">
        <v>1</v>
      </c>
      <c r="M47" s="6">
        <f t="shared" si="3"/>
        <v>0</v>
      </c>
      <c r="N47" s="6" t="str" cm="1">
        <f t="array" ref="N47">_xlfn.IFS(
    L47=1, "Fully Compliant",
    L47=0.5, "Observation",
    L47=0, "Non Compliant",
    OR(L47="NA", L47="N/A", L47=""), ""
)</f>
        <v>Fully Compliant</v>
      </c>
      <c r="O47" s="6" t="str">
        <f t="shared" si="4"/>
        <v>Pass</v>
      </c>
      <c r="P47" s="7" t="s">
        <v>182</v>
      </c>
      <c r="Q47" s="8"/>
      <c r="R47" s="8"/>
    </row>
    <row r="48" spans="1:18" s="5" customFormat="1" ht="63.65" customHeight="1">
      <c r="A48" s="78"/>
      <c r="B48" s="66"/>
      <c r="C48" s="66"/>
      <c r="D48" s="6">
        <v>44</v>
      </c>
      <c r="E48" s="7"/>
      <c r="F48" s="7" t="s">
        <v>183</v>
      </c>
      <c r="G48" s="6" t="s">
        <v>77</v>
      </c>
      <c r="H48" s="6" t="s">
        <v>78</v>
      </c>
      <c r="I48" s="6">
        <v>2</v>
      </c>
      <c r="J48" s="6" t="s">
        <v>765</v>
      </c>
      <c r="K48" s="6">
        <f t="shared" si="2"/>
        <v>1</v>
      </c>
      <c r="L48" s="6">
        <v>1</v>
      </c>
      <c r="M48" s="6">
        <f t="shared" si="3"/>
        <v>0</v>
      </c>
      <c r="N48" s="6" t="str" cm="1">
        <f t="array" ref="N48">_xlfn.IFS(
    L48=1, "Fully Compliant",
    L48=0.5, "Observation",
    L48=0, "Non Compliant",
    OR(L48="NA", L48="N/A", L48=""), ""
)</f>
        <v>Fully Compliant</v>
      </c>
      <c r="O48" s="6" t="str">
        <f t="shared" si="4"/>
        <v>Pass</v>
      </c>
      <c r="P48" s="7" t="s">
        <v>184</v>
      </c>
      <c r="Q48" s="8"/>
      <c r="R48" s="8"/>
    </row>
    <row r="49" spans="1:18" s="5" customFormat="1" ht="63.65" customHeight="1">
      <c r="A49" s="78"/>
      <c r="B49" s="66"/>
      <c r="C49" s="66"/>
      <c r="D49" s="6">
        <v>45</v>
      </c>
      <c r="E49" s="7"/>
      <c r="F49" s="7" t="s">
        <v>185</v>
      </c>
      <c r="G49" s="6" t="s">
        <v>77</v>
      </c>
      <c r="H49" s="6" t="s">
        <v>78</v>
      </c>
      <c r="I49" s="6">
        <v>2</v>
      </c>
      <c r="J49" s="6" t="s">
        <v>765</v>
      </c>
      <c r="K49" s="6">
        <f t="shared" si="2"/>
        <v>1</v>
      </c>
      <c r="L49" s="6">
        <v>1</v>
      </c>
      <c r="M49" s="6">
        <f t="shared" si="3"/>
        <v>0</v>
      </c>
      <c r="N49" s="6" t="str" cm="1">
        <f t="array" ref="N49">_xlfn.IFS(
    L49=1, "Fully Compliant",
    L49=0.5, "Observation",
    L49=0, "Non Compliant",
    OR(L49="NA", L49="N/A", L49=""), ""
)</f>
        <v>Fully Compliant</v>
      </c>
      <c r="O49" s="6" t="str">
        <f t="shared" si="4"/>
        <v>Pass</v>
      </c>
      <c r="P49" s="7" t="s">
        <v>186</v>
      </c>
      <c r="Q49" s="8"/>
      <c r="R49" s="8"/>
    </row>
    <row r="50" spans="1:18" s="5" customFormat="1" ht="63.65" customHeight="1">
      <c r="A50" s="78"/>
      <c r="B50" s="66"/>
      <c r="C50" s="66"/>
      <c r="D50" s="6">
        <v>46</v>
      </c>
      <c r="E50" s="7"/>
      <c r="F50" s="7" t="s">
        <v>187</v>
      </c>
      <c r="G50" s="6" t="s">
        <v>77</v>
      </c>
      <c r="H50" s="6" t="s">
        <v>78</v>
      </c>
      <c r="I50" s="6">
        <v>2</v>
      </c>
      <c r="J50" s="6" t="s">
        <v>765</v>
      </c>
      <c r="K50" s="6">
        <f t="shared" si="2"/>
        <v>1</v>
      </c>
      <c r="L50" s="6">
        <v>1</v>
      </c>
      <c r="M50" s="6">
        <f t="shared" si="3"/>
        <v>0</v>
      </c>
      <c r="N50" s="6" t="str" cm="1">
        <f t="array" ref="N50">_xlfn.IFS(
    L50=1, "Fully Compliant",
    L50=0.5, "Observation",
    L50=0, "Non Compliant",
    OR(L50="NA", L50="N/A", L50=""), ""
)</f>
        <v>Fully Compliant</v>
      </c>
      <c r="O50" s="6" t="str">
        <f t="shared" si="4"/>
        <v>Pass</v>
      </c>
      <c r="P50" s="7" t="s">
        <v>188</v>
      </c>
      <c r="Q50" s="8"/>
      <c r="R50" s="8"/>
    </row>
    <row r="51" spans="1:18" s="5" customFormat="1" ht="63.65" customHeight="1">
      <c r="A51" s="78"/>
      <c r="B51" s="66"/>
      <c r="C51" s="66"/>
      <c r="D51" s="6">
        <v>47</v>
      </c>
      <c r="E51" s="7"/>
      <c r="F51" s="7" t="s">
        <v>189</v>
      </c>
      <c r="G51" s="6" t="s">
        <v>77</v>
      </c>
      <c r="H51" s="6" t="s">
        <v>78</v>
      </c>
      <c r="I51" s="6">
        <v>2</v>
      </c>
      <c r="J51" s="6" t="s">
        <v>765</v>
      </c>
      <c r="K51" s="6">
        <f t="shared" si="2"/>
        <v>1</v>
      </c>
      <c r="L51" s="6">
        <v>1</v>
      </c>
      <c r="M51" s="6">
        <f t="shared" si="3"/>
        <v>0</v>
      </c>
      <c r="N51" s="6" t="str" cm="1">
        <f t="array" ref="N51">_xlfn.IFS(
    L51=1, "Fully Compliant",
    L51=0.5, "Observation",
    L51=0, "Non Compliant",
    OR(L51="NA", L51="N/A", L51=""), ""
)</f>
        <v>Fully Compliant</v>
      </c>
      <c r="O51" s="6" t="str">
        <f t="shared" si="4"/>
        <v>Pass</v>
      </c>
      <c r="P51" s="7" t="s">
        <v>190</v>
      </c>
      <c r="Q51" s="8"/>
      <c r="R51" s="8"/>
    </row>
    <row r="52" spans="1:18" s="5" customFormat="1" ht="63.65" customHeight="1">
      <c r="A52" s="78"/>
      <c r="B52" s="66"/>
      <c r="C52" s="66"/>
      <c r="D52" s="6">
        <v>48</v>
      </c>
      <c r="E52" s="7"/>
      <c r="F52" s="7" t="s">
        <v>191</v>
      </c>
      <c r="G52" s="6" t="s">
        <v>81</v>
      </c>
      <c r="H52" s="6" t="s">
        <v>78</v>
      </c>
      <c r="I52" s="6">
        <v>2</v>
      </c>
      <c r="J52" s="6" t="s">
        <v>765</v>
      </c>
      <c r="K52" s="6">
        <f t="shared" si="2"/>
        <v>1</v>
      </c>
      <c r="L52" s="6">
        <v>1</v>
      </c>
      <c r="M52" s="6">
        <f t="shared" si="3"/>
        <v>0</v>
      </c>
      <c r="N52" s="6" t="str" cm="1">
        <f t="array" ref="N52">_xlfn.IFS(
    L52=1, "Fully Compliant",
    L52=0.5, "Observation",
    L52=0, "Non Compliant",
    OR(L52="NA", L52="N/A", L52=""), ""
)</f>
        <v>Fully Compliant</v>
      </c>
      <c r="O52" s="6" t="str">
        <f t="shared" si="4"/>
        <v>Pass</v>
      </c>
      <c r="P52" s="7" t="s">
        <v>192</v>
      </c>
      <c r="Q52" s="8"/>
      <c r="R52" s="8"/>
    </row>
    <row r="53" spans="1:18" s="5" customFormat="1" ht="63.65" customHeight="1">
      <c r="A53" s="78"/>
      <c r="B53" s="66"/>
      <c r="C53" s="66"/>
      <c r="D53" s="6">
        <v>49</v>
      </c>
      <c r="E53" s="7"/>
      <c r="F53" s="7" t="s">
        <v>193</v>
      </c>
      <c r="G53" s="6" t="s">
        <v>77</v>
      </c>
      <c r="H53" s="6" t="s">
        <v>78</v>
      </c>
      <c r="I53" s="6">
        <v>2</v>
      </c>
      <c r="J53" s="6" t="s">
        <v>765</v>
      </c>
      <c r="K53" s="6">
        <f t="shared" si="2"/>
        <v>1</v>
      </c>
      <c r="L53" s="6">
        <v>1</v>
      </c>
      <c r="M53" s="6">
        <f t="shared" si="3"/>
        <v>0</v>
      </c>
      <c r="N53" s="6" t="str" cm="1">
        <f t="array" ref="N53">_xlfn.IFS(
    L53=1, "Fully Compliant",
    L53=0.5, "Observation",
    L53=0, "Non Compliant",
    OR(L53="NA", L53="N/A", L53=""), ""
)</f>
        <v>Fully Compliant</v>
      </c>
      <c r="O53" s="6" t="str">
        <f t="shared" si="4"/>
        <v>Pass</v>
      </c>
      <c r="P53" s="7" t="s">
        <v>194</v>
      </c>
      <c r="Q53" s="8"/>
      <c r="R53" s="8"/>
    </row>
    <row r="54" spans="1:18" s="5" customFormat="1" ht="63.65" customHeight="1">
      <c r="A54" s="78"/>
      <c r="B54" s="66"/>
      <c r="C54" s="66"/>
      <c r="D54" s="6">
        <v>50</v>
      </c>
      <c r="E54" s="7"/>
      <c r="F54" s="7" t="s">
        <v>195</v>
      </c>
      <c r="G54" s="6" t="s">
        <v>77</v>
      </c>
      <c r="H54" s="6" t="s">
        <v>78</v>
      </c>
      <c r="I54" s="6">
        <v>2</v>
      </c>
      <c r="J54" s="6" t="s">
        <v>765</v>
      </c>
      <c r="K54" s="6">
        <f t="shared" si="2"/>
        <v>1</v>
      </c>
      <c r="L54" s="6">
        <v>1</v>
      </c>
      <c r="M54" s="6">
        <f t="shared" si="3"/>
        <v>0</v>
      </c>
      <c r="N54" s="6" t="str" cm="1">
        <f t="array" ref="N54">_xlfn.IFS(
    L54=1, "Fully Compliant",
    L54=0.5, "Observation",
    L54=0, "Non Compliant",
    OR(L54="NA", L54="N/A", L54=""), ""
)</f>
        <v>Fully Compliant</v>
      </c>
      <c r="O54" s="6" t="str">
        <f t="shared" si="4"/>
        <v>Pass</v>
      </c>
      <c r="P54" s="7" t="s">
        <v>196</v>
      </c>
      <c r="Q54" s="8"/>
      <c r="R54" s="8"/>
    </row>
    <row r="55" spans="1:18" s="5" customFormat="1" ht="63.65" customHeight="1">
      <c r="A55" s="78"/>
      <c r="B55" s="66"/>
      <c r="C55" s="66"/>
      <c r="D55" s="6">
        <v>51</v>
      </c>
      <c r="E55" s="7"/>
      <c r="F55" s="7" t="s">
        <v>197</v>
      </c>
      <c r="G55" s="6" t="s">
        <v>81</v>
      </c>
      <c r="H55" s="6" t="s">
        <v>78</v>
      </c>
      <c r="I55" s="6">
        <v>2</v>
      </c>
      <c r="J55" s="6" t="s">
        <v>765</v>
      </c>
      <c r="K55" s="6">
        <f t="shared" si="2"/>
        <v>1</v>
      </c>
      <c r="L55" s="6">
        <v>1</v>
      </c>
      <c r="M55" s="6">
        <f t="shared" si="3"/>
        <v>0</v>
      </c>
      <c r="N55" s="6" t="str" cm="1">
        <f t="array" ref="N55">_xlfn.IFS(
    L55=1, "Fully Compliant",
    L55=0.5, "Observation",
    L55=0, "Non Compliant",
    OR(L55="NA", L55="N/A", L55=""), ""
)</f>
        <v>Fully Compliant</v>
      </c>
      <c r="O55" s="6" t="str">
        <f t="shared" si="4"/>
        <v>Pass</v>
      </c>
      <c r="P55" s="7" t="s">
        <v>202</v>
      </c>
      <c r="Q55" s="8"/>
      <c r="R55" s="8"/>
    </row>
    <row r="56" spans="1:18" s="5" customFormat="1" ht="63.65" customHeight="1">
      <c r="A56" s="78"/>
      <c r="B56" s="66"/>
      <c r="C56" s="66"/>
      <c r="D56" s="6">
        <v>52</v>
      </c>
      <c r="E56" s="7"/>
      <c r="F56" s="7" t="s">
        <v>198</v>
      </c>
      <c r="G56" s="6" t="s">
        <v>77</v>
      </c>
      <c r="H56" s="6" t="s">
        <v>78</v>
      </c>
      <c r="I56" s="6">
        <v>2</v>
      </c>
      <c r="J56" s="6" t="s">
        <v>765</v>
      </c>
      <c r="K56" s="6">
        <f t="shared" si="2"/>
        <v>1</v>
      </c>
      <c r="L56" s="6">
        <v>1</v>
      </c>
      <c r="M56" s="6">
        <f t="shared" si="3"/>
        <v>0</v>
      </c>
      <c r="N56" s="6" t="str" cm="1">
        <f t="array" ref="N56">_xlfn.IFS(
    L56=1, "Fully Compliant",
    L56=0.5, "Observation",
    L56=0, "Non Compliant",
    OR(L56="NA", L56="N/A", L56=""), ""
)</f>
        <v>Fully Compliant</v>
      </c>
      <c r="O56" s="6" t="str">
        <f t="shared" si="4"/>
        <v>Pass</v>
      </c>
      <c r="P56" s="7" t="s">
        <v>199</v>
      </c>
      <c r="Q56" s="8"/>
      <c r="R56" s="8"/>
    </row>
    <row r="57" spans="1:18" s="5" customFormat="1" ht="74.400000000000006" customHeight="1">
      <c r="A57" s="78"/>
      <c r="B57" s="66"/>
      <c r="C57" s="66"/>
      <c r="D57" s="6">
        <v>53</v>
      </c>
      <c r="E57" s="7"/>
      <c r="F57" s="7" t="s">
        <v>200</v>
      </c>
      <c r="G57" s="6" t="s">
        <v>79</v>
      </c>
      <c r="H57" s="6" t="s">
        <v>74</v>
      </c>
      <c r="I57" s="6">
        <v>4</v>
      </c>
      <c r="J57" s="6" t="s">
        <v>766</v>
      </c>
      <c r="K57" s="6">
        <f t="shared" si="2"/>
        <v>1</v>
      </c>
      <c r="L57" s="6">
        <v>1</v>
      </c>
      <c r="M57" s="6">
        <f t="shared" ref="M57:M120" si="5">IF(OR(L57="N/A", L57=""), "", I57 * (1 - L57))</f>
        <v>0</v>
      </c>
      <c r="N57" s="6" t="str" cm="1">
        <f t="array" ref="N57">_xlfn.IFS(
    L57=1, "Fully Compliant",
    L57=0.5, "Observation",
    L57=0, "Non Compliant",
    OR(L57="NA", L57="N/A", L57=""), ""
)</f>
        <v>Fully Compliant</v>
      </c>
      <c r="O57" s="6" t="str">
        <f t="shared" ref="O57:O120" si="6">IF(L57="N/A","",
   IF(AND(H57="Zero Tolerance",J57="Critical"),
      IF(L57=1,"Pass","Fail"),
   IF(AND(H57="Zero Tolerance",J57="Non Critical"),
      IF(L57=0,"Fail","Pass"),
   IF(J57="Critical",
      IF(L57=1,"Pass","Fail"),
   IF(J57="Non Critical",
      IF(L57=0,"Fail","Pass"),
   "")))))</f>
        <v>Pass</v>
      </c>
      <c r="P57" s="7" t="s">
        <v>201</v>
      </c>
      <c r="Q57" s="8"/>
      <c r="R57" s="8"/>
    </row>
    <row r="58" spans="1:18" s="5" customFormat="1" ht="74.400000000000006" customHeight="1">
      <c r="A58" s="78"/>
      <c r="B58" s="66" t="s">
        <v>27</v>
      </c>
      <c r="C58" s="66"/>
      <c r="D58" s="6">
        <v>54</v>
      </c>
      <c r="E58" s="7"/>
      <c r="F58" s="7" t="s">
        <v>203</v>
      </c>
      <c r="G58" s="6" t="s">
        <v>79</v>
      </c>
      <c r="H58" s="6" t="s">
        <v>74</v>
      </c>
      <c r="I58" s="6">
        <v>4</v>
      </c>
      <c r="J58" s="6" t="s">
        <v>765</v>
      </c>
      <c r="K58" s="6">
        <f t="shared" si="2"/>
        <v>1</v>
      </c>
      <c r="L58" s="6">
        <v>1</v>
      </c>
      <c r="M58" s="6">
        <f t="shared" si="5"/>
        <v>0</v>
      </c>
      <c r="N58" s="6" t="str" cm="1">
        <f t="array" ref="N58">_xlfn.IFS(
    L58=1, "Fully Compliant",
    L58=0.5, "Observation",
    L58=0, "Non Compliant",
    OR(L58="NA", L58="N/A", L58=""), ""
)</f>
        <v>Fully Compliant</v>
      </c>
      <c r="O58" s="6" t="str">
        <f t="shared" si="6"/>
        <v>Pass</v>
      </c>
      <c r="P58" s="7" t="s">
        <v>204</v>
      </c>
      <c r="Q58" s="8"/>
      <c r="R58" s="8"/>
    </row>
    <row r="59" spans="1:18" s="5" customFormat="1" ht="75.650000000000006" customHeight="1">
      <c r="A59" s="78"/>
      <c r="B59" s="66"/>
      <c r="C59" s="66"/>
      <c r="D59" s="6">
        <v>55</v>
      </c>
      <c r="E59" s="7"/>
      <c r="F59" s="7" t="s">
        <v>205</v>
      </c>
      <c r="G59" s="6" t="s">
        <v>77</v>
      </c>
      <c r="H59" s="6" t="s">
        <v>78</v>
      </c>
      <c r="I59" s="6">
        <v>2</v>
      </c>
      <c r="J59" s="6" t="s">
        <v>765</v>
      </c>
      <c r="K59" s="6">
        <f t="shared" si="2"/>
        <v>1</v>
      </c>
      <c r="L59" s="6">
        <v>1</v>
      </c>
      <c r="M59" s="6">
        <f t="shared" si="5"/>
        <v>0</v>
      </c>
      <c r="N59" s="6" t="str" cm="1">
        <f t="array" ref="N59">_xlfn.IFS(
    L59=1, "Fully Compliant",
    L59=0.5, "Observation",
    L59=0, "Non Compliant",
    OR(L59="NA", L59="N/A", L59=""), ""
)</f>
        <v>Fully Compliant</v>
      </c>
      <c r="O59" s="6" t="str">
        <f t="shared" si="6"/>
        <v>Pass</v>
      </c>
      <c r="P59" s="7" t="s">
        <v>206</v>
      </c>
      <c r="Q59" s="8"/>
      <c r="R59" s="8"/>
    </row>
    <row r="60" spans="1:18" s="5" customFormat="1" ht="56.4" customHeight="1">
      <c r="A60" s="78"/>
      <c r="B60" s="66"/>
      <c r="C60" s="66"/>
      <c r="D60" s="6">
        <v>56</v>
      </c>
      <c r="E60" s="7"/>
      <c r="F60" s="7" t="s">
        <v>207</v>
      </c>
      <c r="G60" s="6" t="s">
        <v>79</v>
      </c>
      <c r="H60" s="6" t="s">
        <v>74</v>
      </c>
      <c r="I60" s="6">
        <v>4</v>
      </c>
      <c r="J60" s="6" t="s">
        <v>765</v>
      </c>
      <c r="K60" s="6">
        <f t="shared" si="2"/>
        <v>1</v>
      </c>
      <c r="L60" s="6">
        <v>1</v>
      </c>
      <c r="M60" s="6">
        <f t="shared" si="5"/>
        <v>0</v>
      </c>
      <c r="N60" s="6" t="str" cm="1">
        <f t="array" ref="N60">_xlfn.IFS(
    L60=1, "Fully Compliant",
    L60=0.5, "Observation",
    L60=0, "Non Compliant",
    OR(L60="NA", L60="N/A", L60=""), ""
)</f>
        <v>Fully Compliant</v>
      </c>
      <c r="O60" s="6" t="str">
        <f t="shared" si="6"/>
        <v>Pass</v>
      </c>
      <c r="P60" s="7" t="s">
        <v>208</v>
      </c>
      <c r="Q60" s="8"/>
      <c r="R60" s="8"/>
    </row>
    <row r="61" spans="1:18" s="5" customFormat="1" ht="62.4" customHeight="1">
      <c r="A61" s="78"/>
      <c r="B61" s="66"/>
      <c r="C61" s="66"/>
      <c r="D61" s="6">
        <v>57</v>
      </c>
      <c r="E61" s="7"/>
      <c r="F61" s="7" t="s">
        <v>209</v>
      </c>
      <c r="G61" s="6" t="s">
        <v>79</v>
      </c>
      <c r="H61" s="6" t="s">
        <v>74</v>
      </c>
      <c r="I61" s="6">
        <v>4</v>
      </c>
      <c r="J61" s="6" t="s">
        <v>766</v>
      </c>
      <c r="K61" s="6">
        <f t="shared" si="2"/>
        <v>1</v>
      </c>
      <c r="L61" s="6">
        <v>1</v>
      </c>
      <c r="M61" s="6">
        <f t="shared" si="5"/>
        <v>0</v>
      </c>
      <c r="N61" s="6" t="str" cm="1">
        <f t="array" ref="N61">_xlfn.IFS(
    L61=1, "Fully Compliant",
    L61=0.5, "Observation",
    L61=0, "Non Compliant",
    OR(L61="NA", L61="N/A", L61=""), ""
)</f>
        <v>Fully Compliant</v>
      </c>
      <c r="O61" s="6" t="str">
        <f t="shared" si="6"/>
        <v>Pass</v>
      </c>
      <c r="P61" s="7" t="s">
        <v>210</v>
      </c>
      <c r="Q61" s="8"/>
      <c r="R61" s="8"/>
    </row>
    <row r="62" spans="1:18" s="5" customFormat="1" ht="62.4" customHeight="1">
      <c r="A62" s="78"/>
      <c r="B62" s="66"/>
      <c r="C62" s="66"/>
      <c r="D62" s="6">
        <v>58</v>
      </c>
      <c r="E62" s="7"/>
      <c r="F62" s="7" t="s">
        <v>211</v>
      </c>
      <c r="G62" s="6" t="s">
        <v>79</v>
      </c>
      <c r="H62" s="6" t="s">
        <v>74</v>
      </c>
      <c r="I62" s="6">
        <v>4</v>
      </c>
      <c r="J62" s="6" t="s">
        <v>766</v>
      </c>
      <c r="K62" s="6">
        <f t="shared" si="2"/>
        <v>1</v>
      </c>
      <c r="L62" s="6">
        <v>1</v>
      </c>
      <c r="M62" s="6">
        <f t="shared" si="5"/>
        <v>0</v>
      </c>
      <c r="N62" s="6" t="str" cm="1">
        <f t="array" ref="N62">_xlfn.IFS(
    L62=1, "Fully Compliant",
    L62=0.5, "Observation",
    L62=0, "Non Compliant",
    OR(L62="NA", L62="N/A", L62=""), ""
)</f>
        <v>Fully Compliant</v>
      </c>
      <c r="O62" s="6" t="str">
        <f t="shared" si="6"/>
        <v>Pass</v>
      </c>
      <c r="P62" s="7" t="s">
        <v>212</v>
      </c>
      <c r="Q62" s="8"/>
      <c r="R62" s="8"/>
    </row>
    <row r="63" spans="1:18" s="5" customFormat="1" ht="62.4" customHeight="1">
      <c r="A63" s="78"/>
      <c r="B63" s="66"/>
      <c r="C63" s="66"/>
      <c r="D63" s="6">
        <v>59</v>
      </c>
      <c r="E63" s="7"/>
      <c r="F63" s="7" t="s">
        <v>213</v>
      </c>
      <c r="G63" s="6" t="s">
        <v>79</v>
      </c>
      <c r="H63" s="6" t="s">
        <v>74</v>
      </c>
      <c r="I63" s="6">
        <v>4</v>
      </c>
      <c r="J63" s="6" t="s">
        <v>765</v>
      </c>
      <c r="K63" s="6">
        <f t="shared" si="2"/>
        <v>1</v>
      </c>
      <c r="L63" s="6">
        <v>1</v>
      </c>
      <c r="M63" s="6">
        <f t="shared" si="5"/>
        <v>0</v>
      </c>
      <c r="N63" s="6" t="str" cm="1">
        <f t="array" ref="N63">_xlfn.IFS(
    L63=1, "Fully Compliant",
    L63=0.5, "Observation",
    L63=0, "Non Compliant",
    OR(L63="NA", L63="N/A", L63=""), ""
)</f>
        <v>Fully Compliant</v>
      </c>
      <c r="O63" s="6" t="str">
        <f t="shared" si="6"/>
        <v>Pass</v>
      </c>
      <c r="P63" s="7" t="s">
        <v>214</v>
      </c>
      <c r="Q63" s="8"/>
      <c r="R63" s="8"/>
    </row>
    <row r="64" spans="1:18" s="5" customFormat="1" ht="62.4" customHeight="1">
      <c r="A64" s="78"/>
      <c r="B64" s="66"/>
      <c r="C64" s="66"/>
      <c r="D64" s="6">
        <v>60</v>
      </c>
      <c r="E64" s="7"/>
      <c r="F64" s="7" t="s">
        <v>215</v>
      </c>
      <c r="G64" s="6" t="s">
        <v>79</v>
      </c>
      <c r="H64" s="6" t="s">
        <v>74</v>
      </c>
      <c r="I64" s="6">
        <v>4</v>
      </c>
      <c r="J64" s="6" t="s">
        <v>766</v>
      </c>
      <c r="K64" s="6">
        <f t="shared" si="2"/>
        <v>1</v>
      </c>
      <c r="L64" s="6">
        <v>1</v>
      </c>
      <c r="M64" s="6">
        <f t="shared" si="5"/>
        <v>0</v>
      </c>
      <c r="N64" s="6" t="str" cm="1">
        <f t="array" ref="N64">_xlfn.IFS(
    L64=1, "Fully Compliant",
    L64=0.5, "Observation",
    L64=0, "Non Compliant",
    OR(L64="NA", L64="N/A", L64=""), ""
)</f>
        <v>Fully Compliant</v>
      </c>
      <c r="O64" s="6" t="str">
        <f t="shared" si="6"/>
        <v>Pass</v>
      </c>
      <c r="P64" s="7" t="s">
        <v>216</v>
      </c>
      <c r="Q64" s="8"/>
      <c r="R64" s="8"/>
    </row>
    <row r="65" spans="1:18" s="5" customFormat="1" ht="62.4" customHeight="1">
      <c r="A65" s="78"/>
      <c r="B65" s="66"/>
      <c r="C65" s="66"/>
      <c r="D65" s="6">
        <v>61</v>
      </c>
      <c r="E65" s="7"/>
      <c r="F65" s="7" t="s">
        <v>217</v>
      </c>
      <c r="G65" s="6" t="s">
        <v>79</v>
      </c>
      <c r="H65" s="6" t="s">
        <v>74</v>
      </c>
      <c r="I65" s="6">
        <v>4</v>
      </c>
      <c r="J65" s="6" t="s">
        <v>766</v>
      </c>
      <c r="K65" s="6">
        <f t="shared" si="2"/>
        <v>1</v>
      </c>
      <c r="L65" s="6">
        <v>1</v>
      </c>
      <c r="M65" s="6">
        <f t="shared" si="5"/>
        <v>0</v>
      </c>
      <c r="N65" s="6" t="str" cm="1">
        <f t="array" ref="N65">_xlfn.IFS(
    L65=1, "Fully Compliant",
    L65=0.5, "Observation",
    L65=0, "Non Compliant",
    OR(L65="NA", L65="N/A", L65=""), ""
)</f>
        <v>Fully Compliant</v>
      </c>
      <c r="O65" s="6" t="str">
        <f t="shared" si="6"/>
        <v>Pass</v>
      </c>
      <c r="P65" s="7" t="s">
        <v>218</v>
      </c>
      <c r="Q65" s="8"/>
      <c r="R65" s="8"/>
    </row>
    <row r="66" spans="1:18" s="5" customFormat="1" ht="67.75" customHeight="1">
      <c r="A66" s="78"/>
      <c r="B66" s="66"/>
      <c r="C66" s="66"/>
      <c r="D66" s="6">
        <v>62</v>
      </c>
      <c r="E66" s="7"/>
      <c r="F66" s="7" t="s">
        <v>219</v>
      </c>
      <c r="G66" s="6" t="s">
        <v>81</v>
      </c>
      <c r="H66" s="6" t="s">
        <v>78</v>
      </c>
      <c r="I66" s="6">
        <v>2</v>
      </c>
      <c r="J66" s="6" t="s">
        <v>765</v>
      </c>
      <c r="K66" s="6">
        <f t="shared" si="2"/>
        <v>1</v>
      </c>
      <c r="L66" s="6">
        <v>1</v>
      </c>
      <c r="M66" s="6">
        <f t="shared" si="5"/>
        <v>0</v>
      </c>
      <c r="N66" s="6" t="str" cm="1">
        <f t="array" ref="N66">_xlfn.IFS(
    L66=1, "Fully Compliant",
    L66=0.5, "Observation",
    L66=0, "Non Compliant",
    OR(L66="NA", L66="N/A", L66=""), ""
)</f>
        <v>Fully Compliant</v>
      </c>
      <c r="O66" s="6" t="str">
        <f t="shared" si="6"/>
        <v>Pass</v>
      </c>
      <c r="P66" s="7" t="s">
        <v>220</v>
      </c>
      <c r="Q66" s="8"/>
      <c r="R66" s="8"/>
    </row>
    <row r="67" spans="1:18" s="5" customFormat="1" ht="60.65" customHeight="1">
      <c r="A67" s="78"/>
      <c r="B67" s="66"/>
      <c r="C67" s="66"/>
      <c r="D67" s="6">
        <v>63</v>
      </c>
      <c r="E67" s="7"/>
      <c r="F67" s="7" t="s">
        <v>221</v>
      </c>
      <c r="G67" s="6" t="s">
        <v>75</v>
      </c>
      <c r="H67" s="6" t="s">
        <v>76</v>
      </c>
      <c r="I67" s="6">
        <v>3</v>
      </c>
      <c r="J67" s="6" t="s">
        <v>765</v>
      </c>
      <c r="K67" s="6">
        <f t="shared" si="2"/>
        <v>1</v>
      </c>
      <c r="L67" s="6">
        <v>1</v>
      </c>
      <c r="M67" s="6">
        <f t="shared" si="5"/>
        <v>0</v>
      </c>
      <c r="N67" s="6" t="str" cm="1">
        <f t="array" ref="N67">_xlfn.IFS(
    L67=1, "Fully Compliant",
    L67=0.5, "Observation",
    L67=0, "Non Compliant",
    OR(L67="NA", L67="N/A", L67=""), ""
)</f>
        <v>Fully Compliant</v>
      </c>
      <c r="O67" s="6" t="str">
        <f t="shared" si="6"/>
        <v>Pass</v>
      </c>
      <c r="P67" s="7" t="s">
        <v>222</v>
      </c>
      <c r="Q67" s="8"/>
      <c r="R67" s="8"/>
    </row>
    <row r="68" spans="1:18" s="5" customFormat="1" ht="71.400000000000006" customHeight="1">
      <c r="A68" s="78"/>
      <c r="B68" s="66"/>
      <c r="C68" s="66"/>
      <c r="D68" s="6">
        <v>64</v>
      </c>
      <c r="E68" s="7"/>
      <c r="F68" s="7" t="s">
        <v>223</v>
      </c>
      <c r="G68" s="6" t="s">
        <v>784</v>
      </c>
      <c r="H68" s="6" t="s">
        <v>76</v>
      </c>
      <c r="I68" s="6">
        <v>3</v>
      </c>
      <c r="J68" s="6" t="s">
        <v>765</v>
      </c>
      <c r="K68" s="6">
        <f t="shared" si="2"/>
        <v>1</v>
      </c>
      <c r="L68" s="6">
        <v>1</v>
      </c>
      <c r="M68" s="6">
        <f t="shared" si="5"/>
        <v>0</v>
      </c>
      <c r="N68" s="6" t="str" cm="1">
        <f t="array" ref="N68">_xlfn.IFS(
    L68=1, "Fully Compliant",
    L68=0.5, "Observation",
    L68=0, "Non Compliant",
    OR(L68="NA", L68="N/A", L68=""), ""
)</f>
        <v>Fully Compliant</v>
      </c>
      <c r="O68" s="6" t="str">
        <f t="shared" si="6"/>
        <v>Pass</v>
      </c>
      <c r="P68" s="7" t="s">
        <v>224</v>
      </c>
      <c r="Q68" s="8"/>
      <c r="R68" s="8"/>
    </row>
    <row r="69" spans="1:18" s="5" customFormat="1" ht="112.25" customHeight="1">
      <c r="A69" s="78"/>
      <c r="B69" s="66" t="s">
        <v>28</v>
      </c>
      <c r="C69" s="66"/>
      <c r="D69" s="6">
        <v>65</v>
      </c>
      <c r="E69" s="7"/>
      <c r="F69" s="7" t="s">
        <v>225</v>
      </c>
      <c r="G69" s="6" t="s">
        <v>73</v>
      </c>
      <c r="H69" s="6" t="s">
        <v>74</v>
      </c>
      <c r="I69" s="6">
        <v>4</v>
      </c>
      <c r="J69" s="6" t="s">
        <v>765</v>
      </c>
      <c r="K69" s="6">
        <f t="shared" si="2"/>
        <v>1</v>
      </c>
      <c r="L69" s="6">
        <v>1</v>
      </c>
      <c r="M69" s="6">
        <f t="shared" si="5"/>
        <v>0</v>
      </c>
      <c r="N69" s="6" t="str" cm="1">
        <f t="array" ref="N69">_xlfn.IFS(
    L69=1, "Fully Compliant",
    L69=0.5, "Observation",
    L69=0, "Non Compliant",
    OR(L69="NA", L69="N/A", L69=""), ""
)</f>
        <v>Fully Compliant</v>
      </c>
      <c r="O69" s="6" t="str">
        <f t="shared" si="6"/>
        <v>Pass</v>
      </c>
      <c r="P69" s="7" t="s">
        <v>226</v>
      </c>
      <c r="Q69" s="8"/>
      <c r="R69" s="8"/>
    </row>
    <row r="70" spans="1:18" s="5" customFormat="1" ht="112.25" customHeight="1">
      <c r="A70" s="78"/>
      <c r="B70" s="66"/>
      <c r="C70" s="66"/>
      <c r="D70" s="6">
        <v>66</v>
      </c>
      <c r="E70" s="7"/>
      <c r="F70" s="7" t="s">
        <v>227</v>
      </c>
      <c r="G70" s="6" t="s">
        <v>77</v>
      </c>
      <c r="H70" s="6" t="s">
        <v>78</v>
      </c>
      <c r="I70" s="6">
        <v>2</v>
      </c>
      <c r="J70" s="6" t="s">
        <v>765</v>
      </c>
      <c r="K70" s="6">
        <f t="shared" si="2"/>
        <v>1</v>
      </c>
      <c r="L70" s="6">
        <v>1</v>
      </c>
      <c r="M70" s="6">
        <f t="shared" si="5"/>
        <v>0</v>
      </c>
      <c r="N70" s="6" t="str" cm="1">
        <f t="array" ref="N70">_xlfn.IFS(
    L70=1, "Fully Compliant",
    L70=0.5, "Observation",
    L70=0, "Non Compliant",
    OR(L70="NA", L70="N/A", L70=""), ""
)</f>
        <v>Fully Compliant</v>
      </c>
      <c r="O70" s="6" t="str">
        <f t="shared" si="6"/>
        <v>Pass</v>
      </c>
      <c r="P70" s="7" t="s">
        <v>229</v>
      </c>
      <c r="Q70" s="8"/>
      <c r="R70" s="8"/>
    </row>
    <row r="71" spans="1:18" s="5" customFormat="1" ht="112.25" customHeight="1">
      <c r="A71" s="78"/>
      <c r="B71" s="66"/>
      <c r="C71" s="66"/>
      <c r="D71" s="6">
        <v>67</v>
      </c>
      <c r="E71" s="7"/>
      <c r="F71" s="7" t="s">
        <v>230</v>
      </c>
      <c r="G71" s="6" t="s">
        <v>73</v>
      </c>
      <c r="H71" s="6" t="s">
        <v>74</v>
      </c>
      <c r="I71" s="6">
        <v>4</v>
      </c>
      <c r="J71" s="6" t="s">
        <v>765</v>
      </c>
      <c r="K71" s="6">
        <f t="shared" si="2"/>
        <v>1</v>
      </c>
      <c r="L71" s="6">
        <v>1</v>
      </c>
      <c r="M71" s="6">
        <f t="shared" si="5"/>
        <v>0</v>
      </c>
      <c r="N71" s="6" t="str" cm="1">
        <f t="array" ref="N71">_xlfn.IFS(
    L71=1, "Fully Compliant",
    L71=0.5, "Observation",
    L71=0, "Non Compliant",
    OR(L71="NA", L71="N/A", L71=""), ""
)</f>
        <v>Fully Compliant</v>
      </c>
      <c r="O71" s="6" t="str">
        <f t="shared" si="6"/>
        <v>Pass</v>
      </c>
      <c r="P71" s="7" t="s">
        <v>231</v>
      </c>
      <c r="Q71" s="8"/>
      <c r="R71" s="8"/>
    </row>
    <row r="72" spans="1:18" s="5" customFormat="1" ht="112.25" customHeight="1">
      <c r="A72" s="78"/>
      <c r="B72" s="66"/>
      <c r="C72" s="66"/>
      <c r="D72" s="6">
        <v>68</v>
      </c>
      <c r="E72" s="7"/>
      <c r="F72" s="7" t="s">
        <v>232</v>
      </c>
      <c r="G72" s="6" t="s">
        <v>73</v>
      </c>
      <c r="H72" s="6" t="s">
        <v>74</v>
      </c>
      <c r="I72" s="6">
        <v>4</v>
      </c>
      <c r="J72" s="6" t="s">
        <v>765</v>
      </c>
      <c r="K72" s="6">
        <f t="shared" si="2"/>
        <v>1</v>
      </c>
      <c r="L72" s="6">
        <v>1</v>
      </c>
      <c r="M72" s="6">
        <f t="shared" si="5"/>
        <v>0</v>
      </c>
      <c r="N72" s="6" t="str" cm="1">
        <f t="array" ref="N72">_xlfn.IFS(
    L72=1, "Fully Compliant",
    L72=0.5, "Observation",
    L72=0, "Non Compliant",
    OR(L72="NA", L72="N/A", L72=""), ""
)</f>
        <v>Fully Compliant</v>
      </c>
      <c r="O72" s="6" t="str">
        <f t="shared" si="6"/>
        <v>Pass</v>
      </c>
      <c r="P72" s="7" t="s">
        <v>233</v>
      </c>
      <c r="Q72" s="8"/>
      <c r="R72" s="8"/>
    </row>
    <row r="73" spans="1:18" s="5" customFormat="1" ht="112.25" customHeight="1">
      <c r="A73" s="78"/>
      <c r="B73" s="66"/>
      <c r="C73" s="66"/>
      <c r="D73" s="6">
        <v>69</v>
      </c>
      <c r="E73" s="7"/>
      <c r="F73" s="7" t="s">
        <v>234</v>
      </c>
      <c r="G73" s="6" t="s">
        <v>73</v>
      </c>
      <c r="H73" s="6" t="s">
        <v>74</v>
      </c>
      <c r="I73" s="6">
        <v>4</v>
      </c>
      <c r="J73" s="6" t="s">
        <v>765</v>
      </c>
      <c r="K73" s="6">
        <f t="shared" si="2"/>
        <v>1</v>
      </c>
      <c r="L73" s="6">
        <v>1</v>
      </c>
      <c r="M73" s="6">
        <f t="shared" si="5"/>
        <v>0</v>
      </c>
      <c r="N73" s="6" t="str" cm="1">
        <f t="array" ref="N73">_xlfn.IFS(
    L73=1, "Fully Compliant",
    L73=0.5, "Observation",
    L73=0, "Non Compliant",
    OR(L73="NA", L73="N/A", L73=""), ""
)</f>
        <v>Fully Compliant</v>
      </c>
      <c r="O73" s="6" t="str">
        <f t="shared" si="6"/>
        <v>Pass</v>
      </c>
      <c r="P73" s="7" t="s">
        <v>235</v>
      </c>
      <c r="Q73" s="8"/>
      <c r="R73" s="8"/>
    </row>
    <row r="74" spans="1:18" s="5" customFormat="1" ht="112.25" customHeight="1">
      <c r="A74" s="78"/>
      <c r="B74" s="66" t="s">
        <v>29</v>
      </c>
      <c r="C74" s="66"/>
      <c r="D74" s="6">
        <v>70</v>
      </c>
      <c r="E74" s="7"/>
      <c r="F74" s="7" t="s">
        <v>236</v>
      </c>
      <c r="G74" s="6" t="s">
        <v>75</v>
      </c>
      <c r="H74" s="6" t="s">
        <v>76</v>
      </c>
      <c r="I74" s="6">
        <v>3</v>
      </c>
      <c r="J74" s="6" t="s">
        <v>765</v>
      </c>
      <c r="K74" s="6">
        <f t="shared" si="2"/>
        <v>1</v>
      </c>
      <c r="L74" s="6">
        <v>1</v>
      </c>
      <c r="M74" s="6">
        <f t="shared" si="5"/>
        <v>0</v>
      </c>
      <c r="N74" s="6" t="str" cm="1">
        <f t="array" ref="N74">_xlfn.IFS(
    L74=1, "Fully Compliant",
    L74=0.5, "Observation",
    L74=0, "Non Compliant",
    OR(L74="NA", L74="N/A", L74=""), ""
)</f>
        <v>Fully Compliant</v>
      </c>
      <c r="O74" s="6" t="str">
        <f t="shared" si="6"/>
        <v>Pass</v>
      </c>
      <c r="P74" s="7" t="s">
        <v>237</v>
      </c>
      <c r="Q74" s="8"/>
      <c r="R74" s="8"/>
    </row>
    <row r="75" spans="1:18" s="5" customFormat="1" ht="86" customHeight="1">
      <c r="A75" s="78"/>
      <c r="B75" s="66"/>
      <c r="C75" s="66"/>
      <c r="D75" s="6">
        <v>71</v>
      </c>
      <c r="E75" s="7"/>
      <c r="F75" s="7" t="s">
        <v>238</v>
      </c>
      <c r="G75" s="6" t="s">
        <v>784</v>
      </c>
      <c r="H75" s="6" t="s">
        <v>76</v>
      </c>
      <c r="I75" s="6">
        <v>3</v>
      </c>
      <c r="J75" s="6" t="s">
        <v>765</v>
      </c>
      <c r="K75" s="6">
        <f t="shared" si="2"/>
        <v>1</v>
      </c>
      <c r="L75" s="6">
        <v>1</v>
      </c>
      <c r="M75" s="6">
        <f t="shared" si="5"/>
        <v>0</v>
      </c>
      <c r="N75" s="6" t="str" cm="1">
        <f t="array" ref="N75">_xlfn.IFS(
    L75=1, "Fully Compliant",
    L75=0.5, "Observation",
    L75=0, "Non Compliant",
    OR(L75="NA", L75="N/A", L75=""), ""
)</f>
        <v>Fully Compliant</v>
      </c>
      <c r="O75" s="6" t="str">
        <f t="shared" si="6"/>
        <v>Pass</v>
      </c>
      <c r="P75" s="7" t="s">
        <v>239</v>
      </c>
      <c r="Q75" s="8"/>
      <c r="R75" s="8"/>
    </row>
    <row r="76" spans="1:18" s="5" customFormat="1" ht="108.65" customHeight="1">
      <c r="A76" s="78"/>
      <c r="B76" s="66" t="s">
        <v>30</v>
      </c>
      <c r="C76" s="66"/>
      <c r="D76" s="6">
        <v>72</v>
      </c>
      <c r="E76" s="7"/>
      <c r="F76" s="7" t="s">
        <v>240</v>
      </c>
      <c r="G76" s="6" t="s">
        <v>75</v>
      </c>
      <c r="H76" s="6" t="s">
        <v>76</v>
      </c>
      <c r="I76" s="6">
        <v>3</v>
      </c>
      <c r="J76" s="6" t="s">
        <v>765</v>
      </c>
      <c r="K76" s="6">
        <f t="shared" si="2"/>
        <v>1</v>
      </c>
      <c r="L76" s="6">
        <v>1</v>
      </c>
      <c r="M76" s="6">
        <f t="shared" si="5"/>
        <v>0</v>
      </c>
      <c r="N76" s="6" t="str" cm="1">
        <f t="array" ref="N76">_xlfn.IFS(
    L76=1, "Fully Compliant",
    L76=0.5, "Observation",
    L76=0, "Non Compliant",
    OR(L76="NA", L76="N/A", L76=""), ""
)</f>
        <v>Fully Compliant</v>
      </c>
      <c r="O76" s="6" t="str">
        <f t="shared" si="6"/>
        <v>Pass</v>
      </c>
      <c r="P76" s="7" t="s">
        <v>241</v>
      </c>
      <c r="Q76" s="8"/>
      <c r="R76" s="8"/>
    </row>
    <row r="77" spans="1:18" s="5" customFormat="1" ht="61.25" customHeight="1">
      <c r="A77" s="78"/>
      <c r="B77" s="66"/>
      <c r="C77" s="66"/>
      <c r="D77" s="6">
        <v>73</v>
      </c>
      <c r="E77" s="7"/>
      <c r="F77" s="7" t="s">
        <v>242</v>
      </c>
      <c r="G77" s="6" t="s">
        <v>75</v>
      </c>
      <c r="H77" s="6" t="s">
        <v>76</v>
      </c>
      <c r="I77" s="6">
        <v>3</v>
      </c>
      <c r="J77" s="6" t="s">
        <v>765</v>
      </c>
      <c r="K77" s="6">
        <f t="shared" si="2"/>
        <v>1</v>
      </c>
      <c r="L77" s="6">
        <v>1</v>
      </c>
      <c r="M77" s="6">
        <f t="shared" si="5"/>
        <v>0</v>
      </c>
      <c r="N77" s="6" t="str" cm="1">
        <f t="array" ref="N77">_xlfn.IFS(
    L77=1, "Fully Compliant",
    L77=0.5, "Observation",
    L77=0, "Non Compliant",
    OR(L77="NA", L77="N/A", L77=""), ""
)</f>
        <v>Fully Compliant</v>
      </c>
      <c r="O77" s="6" t="str">
        <f t="shared" si="6"/>
        <v>Pass</v>
      </c>
      <c r="P77" s="7" t="s">
        <v>243</v>
      </c>
      <c r="Q77" s="8"/>
      <c r="R77" s="8"/>
    </row>
    <row r="78" spans="1:18" s="5" customFormat="1" ht="61.25" customHeight="1">
      <c r="A78" s="78"/>
      <c r="B78" s="66"/>
      <c r="C78" s="66"/>
      <c r="D78" s="6">
        <v>74</v>
      </c>
      <c r="E78" s="7"/>
      <c r="F78" s="7" t="s">
        <v>244</v>
      </c>
      <c r="G78" s="6" t="s">
        <v>73</v>
      </c>
      <c r="H78" s="6" t="s">
        <v>74</v>
      </c>
      <c r="I78" s="6">
        <v>4</v>
      </c>
      <c r="J78" s="6" t="s">
        <v>765</v>
      </c>
      <c r="K78" s="6">
        <f t="shared" si="2"/>
        <v>1</v>
      </c>
      <c r="L78" s="6">
        <v>1</v>
      </c>
      <c r="M78" s="6">
        <f t="shared" si="5"/>
        <v>0</v>
      </c>
      <c r="N78" s="6" t="str" cm="1">
        <f t="array" ref="N78">_xlfn.IFS(
    L78=1, "Fully Compliant",
    L78=0.5, "Observation",
    L78=0, "Non Compliant",
    OR(L78="NA", L78="N/A", L78=""), ""
)</f>
        <v>Fully Compliant</v>
      </c>
      <c r="O78" s="6" t="str">
        <f t="shared" si="6"/>
        <v>Pass</v>
      </c>
      <c r="P78" s="7" t="s">
        <v>245</v>
      </c>
      <c r="Q78" s="8"/>
      <c r="R78" s="8"/>
    </row>
    <row r="79" spans="1:18" s="5" customFormat="1" ht="61.25" customHeight="1">
      <c r="A79" s="78"/>
      <c r="B79" s="66"/>
      <c r="C79" s="66"/>
      <c r="D79" s="6">
        <v>75</v>
      </c>
      <c r="E79" s="7"/>
      <c r="F79" s="7" t="s">
        <v>246</v>
      </c>
      <c r="G79" s="6" t="s">
        <v>77</v>
      </c>
      <c r="H79" s="6" t="s">
        <v>78</v>
      </c>
      <c r="I79" s="6">
        <v>2</v>
      </c>
      <c r="J79" s="6" t="s">
        <v>765</v>
      </c>
      <c r="K79" s="6">
        <f t="shared" si="2"/>
        <v>1</v>
      </c>
      <c r="L79" s="6">
        <v>1</v>
      </c>
      <c r="M79" s="6">
        <f t="shared" si="5"/>
        <v>0</v>
      </c>
      <c r="N79" s="6" t="str" cm="1">
        <f t="array" ref="N79">_xlfn.IFS(
    L79=1, "Fully Compliant",
    L79=0.5, "Observation",
    L79=0, "Non Compliant",
    OR(L79="NA", L79="N/A", L79=""), ""
)</f>
        <v>Fully Compliant</v>
      </c>
      <c r="O79" s="6" t="str">
        <f t="shared" si="6"/>
        <v>Pass</v>
      </c>
      <c r="P79" s="7" t="s">
        <v>247</v>
      </c>
      <c r="Q79" s="8"/>
      <c r="R79" s="8"/>
    </row>
    <row r="80" spans="1:18" s="5" customFormat="1" ht="61.25" customHeight="1">
      <c r="A80" s="78"/>
      <c r="B80" s="66"/>
      <c r="C80" s="66"/>
      <c r="D80" s="6">
        <v>76</v>
      </c>
      <c r="E80" s="7"/>
      <c r="F80" s="7" t="s">
        <v>248</v>
      </c>
      <c r="G80" s="6" t="s">
        <v>75</v>
      </c>
      <c r="H80" s="6" t="s">
        <v>76</v>
      </c>
      <c r="I80" s="6">
        <v>3</v>
      </c>
      <c r="J80" s="6" t="s">
        <v>765</v>
      </c>
      <c r="K80" s="6">
        <f t="shared" si="2"/>
        <v>1</v>
      </c>
      <c r="L80" s="6">
        <v>1</v>
      </c>
      <c r="M80" s="6">
        <f t="shared" si="5"/>
        <v>0</v>
      </c>
      <c r="N80" s="6" t="str" cm="1">
        <f t="array" ref="N80">_xlfn.IFS(
    L80=1, "Fully Compliant",
    L80=0.5, "Observation",
    L80=0, "Non Compliant",
    OR(L80="NA", L80="N/A", L80=""), ""
)</f>
        <v>Fully Compliant</v>
      </c>
      <c r="O80" s="6" t="str">
        <f t="shared" si="6"/>
        <v>Pass</v>
      </c>
      <c r="P80" s="7" t="s">
        <v>249</v>
      </c>
      <c r="Q80" s="8"/>
      <c r="R80" s="8"/>
    </row>
    <row r="81" spans="1:18" s="5" customFormat="1" ht="61.25" customHeight="1">
      <c r="A81" s="78"/>
      <c r="B81" s="66"/>
      <c r="C81" s="66"/>
      <c r="D81" s="6">
        <v>77</v>
      </c>
      <c r="E81" s="7"/>
      <c r="F81" s="7" t="s">
        <v>250</v>
      </c>
      <c r="G81" s="6" t="s">
        <v>77</v>
      </c>
      <c r="H81" s="6" t="s">
        <v>78</v>
      </c>
      <c r="I81" s="6">
        <v>2</v>
      </c>
      <c r="J81" s="6" t="s">
        <v>765</v>
      </c>
      <c r="K81" s="6">
        <f t="shared" si="2"/>
        <v>1</v>
      </c>
      <c r="L81" s="6">
        <v>1</v>
      </c>
      <c r="M81" s="6">
        <f t="shared" si="5"/>
        <v>0</v>
      </c>
      <c r="N81" s="6" t="str" cm="1">
        <f t="array" ref="N81">_xlfn.IFS(
    L81=1, "Fully Compliant",
    L81=0.5, "Observation",
    L81=0, "Non Compliant",
    OR(L81="NA", L81="N/A", L81=""), ""
)</f>
        <v>Fully Compliant</v>
      </c>
      <c r="O81" s="6" t="str">
        <f t="shared" si="6"/>
        <v>Pass</v>
      </c>
      <c r="P81" s="7" t="s">
        <v>251</v>
      </c>
      <c r="Q81" s="8"/>
      <c r="R81" s="8"/>
    </row>
    <row r="82" spans="1:18" s="5" customFormat="1" ht="61.25" customHeight="1">
      <c r="A82" s="78"/>
      <c r="B82" s="66"/>
      <c r="C82" s="66"/>
      <c r="D82" s="6">
        <v>78</v>
      </c>
      <c r="E82" s="7"/>
      <c r="F82" s="7" t="s">
        <v>252</v>
      </c>
      <c r="G82" s="6" t="s">
        <v>77</v>
      </c>
      <c r="H82" s="6" t="s">
        <v>78</v>
      </c>
      <c r="I82" s="6">
        <v>2</v>
      </c>
      <c r="J82" s="6" t="s">
        <v>765</v>
      </c>
      <c r="K82" s="6">
        <f t="shared" si="2"/>
        <v>1</v>
      </c>
      <c r="L82" s="6">
        <v>1</v>
      </c>
      <c r="M82" s="6">
        <f t="shared" si="5"/>
        <v>0</v>
      </c>
      <c r="N82" s="6" t="str" cm="1">
        <f t="array" ref="N82">_xlfn.IFS(
    L82=1, "Fully Compliant",
    L82=0.5, "Observation",
    L82=0, "Non Compliant",
    OR(L82="NA", L82="N/A", L82=""), ""
)</f>
        <v>Fully Compliant</v>
      </c>
      <c r="O82" s="6" t="str">
        <f t="shared" si="6"/>
        <v>Pass</v>
      </c>
      <c r="P82" s="7" t="s">
        <v>253</v>
      </c>
      <c r="Q82" s="8"/>
      <c r="R82" s="8"/>
    </row>
    <row r="83" spans="1:18" s="5" customFormat="1" ht="61.25" customHeight="1">
      <c r="A83" s="78"/>
      <c r="B83" s="66"/>
      <c r="C83" s="66"/>
      <c r="D83" s="6">
        <v>79</v>
      </c>
      <c r="E83" s="7"/>
      <c r="F83" s="7" t="s">
        <v>254</v>
      </c>
      <c r="G83" s="6" t="s">
        <v>77</v>
      </c>
      <c r="H83" s="6" t="s">
        <v>78</v>
      </c>
      <c r="I83" s="6">
        <v>2</v>
      </c>
      <c r="J83" s="6" t="s">
        <v>765</v>
      </c>
      <c r="K83" s="6">
        <f t="shared" si="2"/>
        <v>1</v>
      </c>
      <c r="L83" s="6">
        <v>1</v>
      </c>
      <c r="M83" s="6">
        <f t="shared" si="5"/>
        <v>0</v>
      </c>
      <c r="N83" s="6" t="str" cm="1">
        <f t="array" ref="N83">_xlfn.IFS(
    L83=1, "Fully Compliant",
    L83=0.5, "Observation",
    L83=0, "Non Compliant",
    OR(L83="NA", L83="N/A", L83=""), ""
)</f>
        <v>Fully Compliant</v>
      </c>
      <c r="O83" s="6" t="str">
        <f t="shared" si="6"/>
        <v>Pass</v>
      </c>
      <c r="P83" s="7" t="s">
        <v>255</v>
      </c>
      <c r="Q83" s="8"/>
      <c r="R83" s="8"/>
    </row>
    <row r="84" spans="1:18" s="5" customFormat="1" ht="61.25" customHeight="1">
      <c r="A84" s="78"/>
      <c r="B84" s="66"/>
      <c r="C84" s="66"/>
      <c r="D84" s="6">
        <v>80</v>
      </c>
      <c r="E84" s="7"/>
      <c r="F84" s="7" t="s">
        <v>256</v>
      </c>
      <c r="G84" s="6" t="s">
        <v>73</v>
      </c>
      <c r="H84" s="6" t="s">
        <v>74</v>
      </c>
      <c r="I84" s="6">
        <v>4</v>
      </c>
      <c r="J84" s="6" t="s">
        <v>765</v>
      </c>
      <c r="K84" s="6">
        <f t="shared" si="2"/>
        <v>1</v>
      </c>
      <c r="L84" s="6">
        <v>1</v>
      </c>
      <c r="M84" s="6">
        <f t="shared" si="5"/>
        <v>0</v>
      </c>
      <c r="N84" s="6" t="str" cm="1">
        <f t="array" ref="N84">_xlfn.IFS(
    L84=1, "Fully Compliant",
    L84=0.5, "Observation",
    L84=0, "Non Compliant",
    OR(L84="NA", L84="N/A", L84=""), ""
)</f>
        <v>Fully Compliant</v>
      </c>
      <c r="O84" s="6" t="str">
        <f t="shared" si="6"/>
        <v>Pass</v>
      </c>
      <c r="P84" s="7" t="s">
        <v>257</v>
      </c>
      <c r="Q84" s="8"/>
      <c r="R84" s="8"/>
    </row>
    <row r="85" spans="1:18" s="5" customFormat="1" ht="61.25" customHeight="1">
      <c r="A85" s="78"/>
      <c r="B85" s="66"/>
      <c r="C85" s="66"/>
      <c r="D85" s="6">
        <v>81</v>
      </c>
      <c r="E85" s="7"/>
      <c r="F85" s="7" t="s">
        <v>258</v>
      </c>
      <c r="G85" s="6" t="s">
        <v>73</v>
      </c>
      <c r="H85" s="6" t="s">
        <v>74</v>
      </c>
      <c r="I85" s="6">
        <v>4</v>
      </c>
      <c r="J85" s="6" t="s">
        <v>765</v>
      </c>
      <c r="K85" s="6">
        <f t="shared" si="2"/>
        <v>1</v>
      </c>
      <c r="L85" s="6">
        <v>1</v>
      </c>
      <c r="M85" s="6">
        <f t="shared" si="5"/>
        <v>0</v>
      </c>
      <c r="N85" s="6" t="str" cm="1">
        <f t="array" ref="N85">_xlfn.IFS(
    L85=1, "Fully Compliant",
    L85=0.5, "Observation",
    L85=0, "Non Compliant",
    OR(L85="NA", L85="N/A", L85=""), ""
)</f>
        <v>Fully Compliant</v>
      </c>
      <c r="O85" s="6" t="str">
        <f t="shared" si="6"/>
        <v>Pass</v>
      </c>
      <c r="P85" s="7" t="s">
        <v>259</v>
      </c>
      <c r="Q85" s="8"/>
      <c r="R85" s="8"/>
    </row>
    <row r="86" spans="1:18" s="5" customFormat="1" ht="68" customHeight="1">
      <c r="A86" s="78"/>
      <c r="B86" s="66"/>
      <c r="C86" s="66"/>
      <c r="D86" s="6">
        <v>82</v>
      </c>
      <c r="E86" s="7"/>
      <c r="F86" s="7" t="s">
        <v>260</v>
      </c>
      <c r="G86" s="6" t="s">
        <v>75</v>
      </c>
      <c r="H86" s="6" t="s">
        <v>76</v>
      </c>
      <c r="I86" s="6">
        <v>3</v>
      </c>
      <c r="J86" s="6" t="s">
        <v>765</v>
      </c>
      <c r="K86" s="6">
        <f t="shared" si="2"/>
        <v>1</v>
      </c>
      <c r="L86" s="6">
        <v>1</v>
      </c>
      <c r="M86" s="6">
        <f t="shared" si="5"/>
        <v>0</v>
      </c>
      <c r="N86" s="6" t="str" cm="1">
        <f t="array" ref="N86">_xlfn.IFS(
    L86=1, "Fully Compliant",
    L86=0.5, "Observation",
    L86=0, "Non Compliant",
    OR(L86="NA", L86="N/A", L86=""), ""
)</f>
        <v>Fully Compliant</v>
      </c>
      <c r="O86" s="6" t="str">
        <f t="shared" si="6"/>
        <v>Pass</v>
      </c>
      <c r="P86" s="7" t="s">
        <v>261</v>
      </c>
      <c r="Q86" s="8"/>
      <c r="R86" s="8"/>
    </row>
    <row r="87" spans="1:18" s="5" customFormat="1" ht="61.25" customHeight="1">
      <c r="A87" s="78"/>
      <c r="B87" s="66" t="s">
        <v>31</v>
      </c>
      <c r="C87" s="66"/>
      <c r="D87" s="6">
        <v>83</v>
      </c>
      <c r="E87" s="7"/>
      <c r="F87" s="7" t="s">
        <v>262</v>
      </c>
      <c r="G87" s="6" t="s">
        <v>75</v>
      </c>
      <c r="H87" s="6" t="s">
        <v>76</v>
      </c>
      <c r="I87" s="6">
        <v>3</v>
      </c>
      <c r="J87" s="6" t="s">
        <v>765</v>
      </c>
      <c r="K87" s="6">
        <f t="shared" si="2"/>
        <v>1</v>
      </c>
      <c r="L87" s="6">
        <v>1</v>
      </c>
      <c r="M87" s="6">
        <f t="shared" si="5"/>
        <v>0</v>
      </c>
      <c r="N87" s="6" t="str" cm="1">
        <f t="array" ref="N87">_xlfn.IFS(
    L87=1, "Fully Compliant",
    L87=0.5, "Observation",
    L87=0, "Non Compliant",
    OR(L87="NA", L87="N/A", L87=""), ""
)</f>
        <v>Fully Compliant</v>
      </c>
      <c r="O87" s="6" t="str">
        <f t="shared" si="6"/>
        <v>Pass</v>
      </c>
      <c r="P87" s="7" t="s">
        <v>263</v>
      </c>
      <c r="Q87" s="8"/>
      <c r="R87" s="8"/>
    </row>
    <row r="88" spans="1:18" s="5" customFormat="1" ht="61.25" customHeight="1">
      <c r="A88" s="78"/>
      <c r="B88" s="66"/>
      <c r="C88" s="66"/>
      <c r="D88" s="6">
        <v>84</v>
      </c>
      <c r="E88" s="7"/>
      <c r="F88" s="7" t="s">
        <v>264</v>
      </c>
      <c r="G88" s="6" t="s">
        <v>73</v>
      </c>
      <c r="H88" s="6" t="s">
        <v>74</v>
      </c>
      <c r="I88" s="6">
        <v>4</v>
      </c>
      <c r="J88" s="6" t="s">
        <v>765</v>
      </c>
      <c r="K88" s="6">
        <f t="shared" si="2"/>
        <v>1</v>
      </c>
      <c r="L88" s="6">
        <v>1</v>
      </c>
      <c r="M88" s="6">
        <f t="shared" si="5"/>
        <v>0</v>
      </c>
      <c r="N88" s="6" t="str" cm="1">
        <f t="array" ref="N88">_xlfn.IFS(
    L88=1, "Fully Compliant",
    L88=0.5, "Observation",
    L88=0, "Non Compliant",
    OR(L88="NA", L88="N/A", L88=""), ""
)</f>
        <v>Fully Compliant</v>
      </c>
      <c r="O88" s="6" t="str">
        <f t="shared" si="6"/>
        <v>Pass</v>
      </c>
      <c r="P88" s="7" t="s">
        <v>265</v>
      </c>
      <c r="Q88" s="8"/>
      <c r="R88" s="8"/>
    </row>
    <row r="89" spans="1:18" s="5" customFormat="1" ht="61.25" customHeight="1">
      <c r="A89" s="78"/>
      <c r="B89" s="66"/>
      <c r="C89" s="66"/>
      <c r="D89" s="6">
        <v>85</v>
      </c>
      <c r="E89" s="7"/>
      <c r="F89" s="7" t="s">
        <v>266</v>
      </c>
      <c r="G89" s="6" t="s">
        <v>75</v>
      </c>
      <c r="H89" s="6" t="s">
        <v>76</v>
      </c>
      <c r="I89" s="6">
        <v>3</v>
      </c>
      <c r="J89" s="6" t="s">
        <v>765</v>
      </c>
      <c r="K89" s="6">
        <f t="shared" si="2"/>
        <v>1</v>
      </c>
      <c r="L89" s="6">
        <v>1</v>
      </c>
      <c r="M89" s="6">
        <f t="shared" si="5"/>
        <v>0</v>
      </c>
      <c r="N89" s="6" t="str" cm="1">
        <f t="array" ref="N89">_xlfn.IFS(
    L89=1, "Fully Compliant",
    L89=0.5, "Observation",
    L89=0, "Non Compliant",
    OR(L89="NA", L89="N/A", L89=""), ""
)</f>
        <v>Fully Compliant</v>
      </c>
      <c r="O89" s="6" t="str">
        <f t="shared" si="6"/>
        <v>Pass</v>
      </c>
      <c r="P89" s="7" t="s">
        <v>267</v>
      </c>
      <c r="Q89" s="8"/>
      <c r="R89" s="8"/>
    </row>
    <row r="90" spans="1:18" s="5" customFormat="1" ht="64.25" customHeight="1">
      <c r="A90" s="78"/>
      <c r="B90" s="66"/>
      <c r="C90" s="66"/>
      <c r="D90" s="6">
        <v>86</v>
      </c>
      <c r="E90" s="7"/>
      <c r="F90" s="7" t="s">
        <v>268</v>
      </c>
      <c r="G90" s="6" t="s">
        <v>75</v>
      </c>
      <c r="H90" s="6" t="s">
        <v>76</v>
      </c>
      <c r="I90" s="6">
        <v>3</v>
      </c>
      <c r="J90" s="6" t="s">
        <v>765</v>
      </c>
      <c r="K90" s="6">
        <f t="shared" si="2"/>
        <v>1</v>
      </c>
      <c r="L90" s="6">
        <v>1</v>
      </c>
      <c r="M90" s="6">
        <f t="shared" si="5"/>
        <v>0</v>
      </c>
      <c r="N90" s="6" t="str" cm="1">
        <f t="array" ref="N90">_xlfn.IFS(
    L90=1, "Fully Compliant",
    L90=0.5, "Observation",
    L90=0, "Non Compliant",
    OR(L90="NA", L90="N/A", L90=""), ""
)</f>
        <v>Fully Compliant</v>
      </c>
      <c r="O90" s="6" t="str">
        <f t="shared" si="6"/>
        <v>Pass</v>
      </c>
      <c r="P90" s="7" t="s">
        <v>269</v>
      </c>
      <c r="Q90" s="10"/>
      <c r="R90" s="8"/>
    </row>
    <row r="91" spans="1:18" s="5" customFormat="1" ht="48.75" customHeight="1">
      <c r="A91" s="78"/>
      <c r="B91" s="66" t="s">
        <v>32</v>
      </c>
      <c r="C91" s="66"/>
      <c r="D91" s="6">
        <v>87</v>
      </c>
      <c r="E91" s="7"/>
      <c r="F91" s="7" t="s">
        <v>270</v>
      </c>
      <c r="G91" s="6" t="s">
        <v>75</v>
      </c>
      <c r="H91" s="6" t="s">
        <v>76</v>
      </c>
      <c r="I91" s="6">
        <v>3</v>
      </c>
      <c r="J91" s="6" t="s">
        <v>765</v>
      </c>
      <c r="K91" s="6">
        <f t="shared" si="2"/>
        <v>1</v>
      </c>
      <c r="L91" s="6">
        <v>1</v>
      </c>
      <c r="M91" s="6">
        <f t="shared" si="5"/>
        <v>0</v>
      </c>
      <c r="N91" s="6" t="str" cm="1">
        <f t="array" ref="N91">_xlfn.IFS(
    L91=1, "Fully Compliant",
    L91=0.5, "Observation",
    L91=0, "Non Compliant",
    OR(L91="NA", L91="N/A", L91=""), ""
)</f>
        <v>Fully Compliant</v>
      </c>
      <c r="O91" s="6" t="str">
        <f t="shared" si="6"/>
        <v>Pass</v>
      </c>
      <c r="P91" s="7" t="s">
        <v>271</v>
      </c>
      <c r="Q91" s="10"/>
      <c r="R91" s="8"/>
    </row>
    <row r="92" spans="1:18" s="5" customFormat="1" ht="48.75" customHeight="1">
      <c r="A92" s="78"/>
      <c r="B92" s="66"/>
      <c r="C92" s="66"/>
      <c r="D92" s="6">
        <v>88</v>
      </c>
      <c r="E92" s="7"/>
      <c r="F92" s="7" t="s">
        <v>272</v>
      </c>
      <c r="G92" s="6" t="s">
        <v>77</v>
      </c>
      <c r="H92" s="6" t="s">
        <v>78</v>
      </c>
      <c r="I92" s="6">
        <v>2</v>
      </c>
      <c r="J92" s="6" t="s">
        <v>765</v>
      </c>
      <c r="K92" s="6">
        <f t="shared" si="2"/>
        <v>1</v>
      </c>
      <c r="L92" s="6">
        <v>1</v>
      </c>
      <c r="M92" s="6">
        <f t="shared" si="5"/>
        <v>0</v>
      </c>
      <c r="N92" s="6" t="str" cm="1">
        <f t="array" ref="N92">_xlfn.IFS(
    L92=1, "Fully Compliant",
    L92=0.5, "Observation",
    L92=0, "Non Compliant",
    OR(L92="NA", L92="N/A", L92=""), ""
)</f>
        <v>Fully Compliant</v>
      </c>
      <c r="O92" s="6" t="str">
        <f t="shared" si="6"/>
        <v>Pass</v>
      </c>
      <c r="P92" s="7" t="s">
        <v>273</v>
      </c>
      <c r="Q92" s="10"/>
      <c r="R92" s="8"/>
    </row>
    <row r="93" spans="1:18" s="5" customFormat="1" ht="48.75" customHeight="1">
      <c r="A93" s="78"/>
      <c r="B93" s="66"/>
      <c r="C93" s="66"/>
      <c r="D93" s="6">
        <v>89</v>
      </c>
      <c r="E93" s="7"/>
      <c r="F93" s="7" t="s">
        <v>274</v>
      </c>
      <c r="G93" s="6" t="s">
        <v>75</v>
      </c>
      <c r="H93" s="6" t="s">
        <v>76</v>
      </c>
      <c r="I93" s="6">
        <v>3</v>
      </c>
      <c r="J93" s="6" t="s">
        <v>765</v>
      </c>
      <c r="K93" s="6">
        <f t="shared" si="2"/>
        <v>1</v>
      </c>
      <c r="L93" s="6">
        <v>1</v>
      </c>
      <c r="M93" s="6">
        <f t="shared" si="5"/>
        <v>0</v>
      </c>
      <c r="N93" s="6" t="str" cm="1">
        <f t="array" ref="N93">_xlfn.IFS(
    L93=1, "Fully Compliant",
    L93=0.5, "Observation",
    L93=0, "Non Compliant",
    OR(L93="NA", L93="N/A", L93=""), ""
)</f>
        <v>Fully Compliant</v>
      </c>
      <c r="O93" s="6" t="str">
        <f t="shared" si="6"/>
        <v>Pass</v>
      </c>
      <c r="P93" s="7" t="s">
        <v>275</v>
      </c>
      <c r="Q93" s="10"/>
      <c r="R93" s="8"/>
    </row>
    <row r="94" spans="1:18" s="5" customFormat="1" ht="48.75" customHeight="1">
      <c r="A94" s="78"/>
      <c r="B94" s="66"/>
      <c r="C94" s="66"/>
      <c r="D94" s="6">
        <v>90</v>
      </c>
      <c r="E94" s="7"/>
      <c r="F94" s="7" t="s">
        <v>276</v>
      </c>
      <c r="G94" s="6" t="s">
        <v>75</v>
      </c>
      <c r="H94" s="6" t="s">
        <v>76</v>
      </c>
      <c r="I94" s="6">
        <v>3</v>
      </c>
      <c r="J94" s="6" t="s">
        <v>765</v>
      </c>
      <c r="K94" s="6">
        <f t="shared" si="2"/>
        <v>1</v>
      </c>
      <c r="L94" s="6">
        <v>1</v>
      </c>
      <c r="M94" s="6">
        <f t="shared" si="5"/>
        <v>0</v>
      </c>
      <c r="N94" s="6" t="str" cm="1">
        <f t="array" ref="N94">_xlfn.IFS(
    L94=1, "Fully Compliant",
    L94=0.5, "Observation",
    L94=0, "Non Compliant",
    OR(L94="NA", L94="N/A", L94=""), ""
)</f>
        <v>Fully Compliant</v>
      </c>
      <c r="O94" s="6" t="str">
        <f t="shared" si="6"/>
        <v>Pass</v>
      </c>
      <c r="P94" s="7" t="s">
        <v>277</v>
      </c>
      <c r="Q94" s="10"/>
      <c r="R94" s="8"/>
    </row>
    <row r="95" spans="1:18" s="5" customFormat="1" ht="48.75" customHeight="1">
      <c r="A95" s="78"/>
      <c r="B95" s="66" t="s">
        <v>33</v>
      </c>
      <c r="C95" s="9" t="s">
        <v>34</v>
      </c>
      <c r="D95" s="6">
        <v>91</v>
      </c>
      <c r="E95" s="7"/>
      <c r="F95" s="7" t="s">
        <v>278</v>
      </c>
      <c r="G95" s="6" t="s">
        <v>73</v>
      </c>
      <c r="H95" s="6" t="s">
        <v>74</v>
      </c>
      <c r="I95" s="6">
        <v>4</v>
      </c>
      <c r="J95" s="6" t="s">
        <v>766</v>
      </c>
      <c r="K95" s="6">
        <f t="shared" si="2"/>
        <v>1</v>
      </c>
      <c r="L95" s="6">
        <v>1</v>
      </c>
      <c r="M95" s="6">
        <f t="shared" si="5"/>
        <v>0</v>
      </c>
      <c r="N95" s="6" t="str" cm="1">
        <f t="array" ref="N95">_xlfn.IFS(
    L95=1, "Fully Compliant",
    L95=0.5, "Observation",
    L95=0, "Non Compliant",
    OR(L95="NA", L95="N/A", L95=""), ""
)</f>
        <v>Fully Compliant</v>
      </c>
      <c r="O95" s="6" t="str">
        <f t="shared" si="6"/>
        <v>Pass</v>
      </c>
      <c r="P95" s="7" t="s">
        <v>279</v>
      </c>
      <c r="Q95" s="8"/>
      <c r="R95" s="8"/>
    </row>
    <row r="96" spans="1:18" s="5" customFormat="1" ht="48.75" customHeight="1">
      <c r="A96" s="78"/>
      <c r="B96" s="66"/>
      <c r="C96" s="66" t="s">
        <v>35</v>
      </c>
      <c r="D96" s="6">
        <v>92</v>
      </c>
      <c r="E96" s="7"/>
      <c r="F96" s="7" t="s">
        <v>280</v>
      </c>
      <c r="G96" s="6" t="s">
        <v>784</v>
      </c>
      <c r="H96" s="6" t="s">
        <v>76</v>
      </c>
      <c r="I96" s="6">
        <v>3</v>
      </c>
      <c r="J96" s="6" t="s">
        <v>765</v>
      </c>
      <c r="K96" s="6">
        <f t="shared" si="2"/>
        <v>1</v>
      </c>
      <c r="L96" s="6">
        <v>1</v>
      </c>
      <c r="M96" s="6">
        <f t="shared" si="5"/>
        <v>0</v>
      </c>
      <c r="N96" s="6" t="str" cm="1">
        <f t="array" ref="N96">_xlfn.IFS(
    L96=1, "Fully Compliant",
    L96=0.5, "Observation",
    L96=0, "Non Compliant",
    OR(L96="NA", L96="N/A", L96=""), ""
)</f>
        <v>Fully Compliant</v>
      </c>
      <c r="O96" s="6" t="str">
        <f t="shared" si="6"/>
        <v>Pass</v>
      </c>
      <c r="P96" s="7" t="s">
        <v>281</v>
      </c>
      <c r="Q96" s="8"/>
      <c r="R96" s="8"/>
    </row>
    <row r="97" spans="1:18" s="5" customFormat="1" ht="48.75" customHeight="1">
      <c r="A97" s="78"/>
      <c r="B97" s="66"/>
      <c r="C97" s="66"/>
      <c r="D97" s="6">
        <v>93</v>
      </c>
      <c r="E97" s="7"/>
      <c r="F97" s="7" t="s">
        <v>282</v>
      </c>
      <c r="G97" s="6" t="s">
        <v>784</v>
      </c>
      <c r="H97" s="6" t="s">
        <v>76</v>
      </c>
      <c r="I97" s="6">
        <v>3</v>
      </c>
      <c r="J97" s="6" t="s">
        <v>766</v>
      </c>
      <c r="K97" s="6">
        <f t="shared" si="2"/>
        <v>1</v>
      </c>
      <c r="L97" s="6">
        <v>1</v>
      </c>
      <c r="M97" s="6">
        <f t="shared" si="5"/>
        <v>0</v>
      </c>
      <c r="N97" s="6" t="str" cm="1">
        <f t="array" ref="N97">_xlfn.IFS(
    L97=1, "Fully Compliant",
    L97=0.5, "Observation",
    L97=0, "Non Compliant",
    OR(L97="NA", L97="N/A", L97=""), ""
)</f>
        <v>Fully Compliant</v>
      </c>
      <c r="O97" s="6" t="str">
        <f t="shared" si="6"/>
        <v>Pass</v>
      </c>
      <c r="P97" s="7" t="s">
        <v>283</v>
      </c>
      <c r="Q97" s="8"/>
      <c r="R97" s="8"/>
    </row>
    <row r="98" spans="1:18" s="5" customFormat="1" ht="48.75" customHeight="1">
      <c r="A98" s="78"/>
      <c r="B98" s="66"/>
      <c r="C98" s="66"/>
      <c r="D98" s="6">
        <v>94</v>
      </c>
      <c r="E98" s="7"/>
      <c r="F98" s="7" t="s">
        <v>284</v>
      </c>
      <c r="G98" s="6" t="s">
        <v>784</v>
      </c>
      <c r="H98" s="6" t="s">
        <v>76</v>
      </c>
      <c r="I98" s="6">
        <v>3</v>
      </c>
      <c r="J98" s="6" t="s">
        <v>765</v>
      </c>
      <c r="K98" s="6">
        <f t="shared" si="2"/>
        <v>1</v>
      </c>
      <c r="L98" s="6">
        <v>1</v>
      </c>
      <c r="M98" s="6">
        <f t="shared" si="5"/>
        <v>0</v>
      </c>
      <c r="N98" s="6" t="str" cm="1">
        <f t="array" ref="N98">_xlfn.IFS(
    L98=1, "Fully Compliant",
    L98=0.5, "Observation",
    L98=0, "Non Compliant",
    OR(L98="NA", L98="N/A", L98=""), ""
)</f>
        <v>Fully Compliant</v>
      </c>
      <c r="O98" s="6" t="str">
        <f t="shared" si="6"/>
        <v>Pass</v>
      </c>
      <c r="P98" s="7" t="s">
        <v>285</v>
      </c>
      <c r="Q98" s="8"/>
      <c r="R98" s="8"/>
    </row>
    <row r="99" spans="1:18" s="5" customFormat="1" ht="48.75" customHeight="1">
      <c r="A99" s="78"/>
      <c r="B99" s="66"/>
      <c r="C99" s="66"/>
      <c r="D99" s="6">
        <v>95</v>
      </c>
      <c r="E99" s="7"/>
      <c r="F99" s="7" t="s">
        <v>286</v>
      </c>
      <c r="G99" s="6" t="s">
        <v>77</v>
      </c>
      <c r="H99" s="6" t="s">
        <v>78</v>
      </c>
      <c r="I99" s="6">
        <v>2</v>
      </c>
      <c r="J99" s="6" t="s">
        <v>765</v>
      </c>
      <c r="K99" s="6">
        <f t="shared" si="2"/>
        <v>1</v>
      </c>
      <c r="L99" s="6">
        <v>1</v>
      </c>
      <c r="M99" s="6">
        <f t="shared" si="5"/>
        <v>0</v>
      </c>
      <c r="N99" s="6" t="str" cm="1">
        <f t="array" ref="N99">_xlfn.IFS(
    L99=1, "Fully Compliant",
    L99=0.5, "Observation",
    L99=0, "Non Compliant",
    OR(L99="NA", L99="N/A", L99=""), ""
)</f>
        <v>Fully Compliant</v>
      </c>
      <c r="O99" s="6" t="str">
        <f t="shared" si="6"/>
        <v>Pass</v>
      </c>
      <c r="P99" s="7" t="s">
        <v>287</v>
      </c>
      <c r="Q99" s="8"/>
      <c r="R99" s="8"/>
    </row>
    <row r="100" spans="1:18" s="5" customFormat="1" ht="48.75" customHeight="1">
      <c r="A100" s="78"/>
      <c r="B100" s="66"/>
      <c r="C100" s="66"/>
      <c r="D100" s="6">
        <v>96</v>
      </c>
      <c r="E100" s="7"/>
      <c r="F100" s="7" t="s">
        <v>288</v>
      </c>
      <c r="G100" s="6" t="s">
        <v>73</v>
      </c>
      <c r="H100" s="6" t="s">
        <v>74</v>
      </c>
      <c r="I100" s="6">
        <v>4</v>
      </c>
      <c r="J100" s="6" t="s">
        <v>766</v>
      </c>
      <c r="K100" s="6">
        <f t="shared" si="2"/>
        <v>1</v>
      </c>
      <c r="L100" s="6">
        <v>1</v>
      </c>
      <c r="M100" s="6">
        <f t="shared" si="5"/>
        <v>0</v>
      </c>
      <c r="N100" s="6" t="str" cm="1">
        <f t="array" ref="N100">_xlfn.IFS(
    L100=1, "Fully Compliant",
    L100=0.5, "Observation",
    L100=0, "Non Compliant",
    OR(L100="NA", L100="N/A", L100=""), ""
)</f>
        <v>Fully Compliant</v>
      </c>
      <c r="O100" s="6" t="str">
        <f t="shared" si="6"/>
        <v>Pass</v>
      </c>
      <c r="P100" s="7" t="s">
        <v>289</v>
      </c>
      <c r="Q100" s="8"/>
      <c r="R100" s="8"/>
    </row>
    <row r="101" spans="1:18" s="5" customFormat="1" ht="48.75" customHeight="1">
      <c r="A101" s="78"/>
      <c r="B101" s="66"/>
      <c r="C101" s="66"/>
      <c r="D101" s="6">
        <v>97</v>
      </c>
      <c r="E101" s="7"/>
      <c r="F101" s="7" t="s">
        <v>290</v>
      </c>
      <c r="G101" s="6" t="s">
        <v>75</v>
      </c>
      <c r="H101" s="6" t="s">
        <v>76</v>
      </c>
      <c r="I101" s="6">
        <v>3</v>
      </c>
      <c r="J101" s="6" t="s">
        <v>765</v>
      </c>
      <c r="K101" s="6">
        <f t="shared" si="2"/>
        <v>1</v>
      </c>
      <c r="L101" s="6">
        <v>1</v>
      </c>
      <c r="M101" s="6">
        <f t="shared" si="5"/>
        <v>0</v>
      </c>
      <c r="N101" s="6" t="str" cm="1">
        <f t="array" ref="N101">_xlfn.IFS(
    L101=1, "Fully Compliant",
    L101=0.5, "Observation",
    L101=0, "Non Compliant",
    OR(L101="NA", L101="N/A", L101=""), ""
)</f>
        <v>Fully Compliant</v>
      </c>
      <c r="O101" s="6" t="str">
        <f t="shared" si="6"/>
        <v>Pass</v>
      </c>
      <c r="P101" s="7" t="s">
        <v>291</v>
      </c>
      <c r="Q101" s="8"/>
      <c r="R101" s="8"/>
    </row>
    <row r="102" spans="1:18" s="5" customFormat="1" ht="48.75" customHeight="1">
      <c r="A102" s="78"/>
      <c r="B102" s="66"/>
      <c r="C102" s="66"/>
      <c r="D102" s="6">
        <v>98</v>
      </c>
      <c r="E102" s="7"/>
      <c r="F102" s="7" t="s">
        <v>292</v>
      </c>
      <c r="G102" s="6" t="s">
        <v>784</v>
      </c>
      <c r="H102" s="6" t="s">
        <v>76</v>
      </c>
      <c r="I102" s="6">
        <v>3</v>
      </c>
      <c r="J102" s="6" t="s">
        <v>765</v>
      </c>
      <c r="K102" s="6">
        <f t="shared" si="2"/>
        <v>1</v>
      </c>
      <c r="L102" s="6">
        <v>1</v>
      </c>
      <c r="M102" s="6">
        <f t="shared" si="5"/>
        <v>0</v>
      </c>
      <c r="N102" s="6" t="str" cm="1">
        <f t="array" ref="N102">_xlfn.IFS(
    L102=1, "Fully Compliant",
    L102=0.5, "Observation",
    L102=0, "Non Compliant",
    OR(L102="NA", L102="N/A", L102=""), ""
)</f>
        <v>Fully Compliant</v>
      </c>
      <c r="O102" s="6" t="str">
        <f t="shared" si="6"/>
        <v>Pass</v>
      </c>
      <c r="P102" s="7" t="s">
        <v>293</v>
      </c>
      <c r="Q102" s="8"/>
      <c r="R102" s="8"/>
    </row>
    <row r="103" spans="1:18" s="5" customFormat="1" ht="48.75" customHeight="1">
      <c r="A103" s="78"/>
      <c r="B103" s="66"/>
      <c r="C103" s="66"/>
      <c r="D103" s="6">
        <v>99</v>
      </c>
      <c r="E103" s="7"/>
      <c r="F103" s="7" t="s">
        <v>294</v>
      </c>
      <c r="G103" s="6" t="s">
        <v>784</v>
      </c>
      <c r="H103" s="6" t="s">
        <v>76</v>
      </c>
      <c r="I103" s="6">
        <v>3</v>
      </c>
      <c r="J103" s="6" t="s">
        <v>765</v>
      </c>
      <c r="K103" s="6">
        <f t="shared" si="2"/>
        <v>1</v>
      </c>
      <c r="L103" s="6">
        <v>1</v>
      </c>
      <c r="M103" s="6">
        <f t="shared" si="5"/>
        <v>0</v>
      </c>
      <c r="N103" s="6" t="str" cm="1">
        <f t="array" ref="N103">_xlfn.IFS(
    L103=1, "Fully Compliant",
    L103=0.5, "Observation",
    L103=0, "Non Compliant",
    OR(L103="NA", L103="N/A", L103=""), ""
)</f>
        <v>Fully Compliant</v>
      </c>
      <c r="O103" s="6" t="str">
        <f t="shared" si="6"/>
        <v>Pass</v>
      </c>
      <c r="P103" s="7" t="s">
        <v>295</v>
      </c>
      <c r="Q103" s="8"/>
      <c r="R103" s="8"/>
    </row>
    <row r="104" spans="1:18" s="5" customFormat="1" ht="48.75" customHeight="1">
      <c r="A104" s="78"/>
      <c r="B104" s="66"/>
      <c r="C104" s="66"/>
      <c r="D104" s="6">
        <v>100</v>
      </c>
      <c r="E104" s="7"/>
      <c r="F104" s="7" t="s">
        <v>296</v>
      </c>
      <c r="G104" s="6" t="s">
        <v>784</v>
      </c>
      <c r="H104" s="6" t="s">
        <v>76</v>
      </c>
      <c r="I104" s="6">
        <v>3</v>
      </c>
      <c r="J104" s="6" t="s">
        <v>765</v>
      </c>
      <c r="K104" s="6">
        <f t="shared" si="2"/>
        <v>1</v>
      </c>
      <c r="L104" s="6">
        <v>1</v>
      </c>
      <c r="M104" s="6">
        <f t="shared" si="5"/>
        <v>0</v>
      </c>
      <c r="N104" s="6" t="str" cm="1">
        <f t="array" ref="N104">_xlfn.IFS(
    L104=1, "Fully Compliant",
    L104=0.5, "Observation",
    L104=0, "Non Compliant",
    OR(L104="NA", L104="N/A", L104=""), ""
)</f>
        <v>Fully Compliant</v>
      </c>
      <c r="O104" s="6" t="str">
        <f t="shared" si="6"/>
        <v>Pass</v>
      </c>
      <c r="P104" s="7" t="s">
        <v>297</v>
      </c>
      <c r="Q104" s="8"/>
      <c r="R104" s="8"/>
    </row>
    <row r="105" spans="1:18" s="5" customFormat="1" ht="48.75" customHeight="1">
      <c r="A105" s="78"/>
      <c r="B105" s="66"/>
      <c r="C105" s="66"/>
      <c r="D105" s="6">
        <v>101</v>
      </c>
      <c r="E105" s="7"/>
      <c r="F105" s="7" t="s">
        <v>298</v>
      </c>
      <c r="G105" s="6" t="s">
        <v>784</v>
      </c>
      <c r="H105" s="6" t="s">
        <v>76</v>
      </c>
      <c r="I105" s="6">
        <v>3</v>
      </c>
      <c r="J105" s="6" t="s">
        <v>765</v>
      </c>
      <c r="K105" s="6">
        <f t="shared" si="2"/>
        <v>1</v>
      </c>
      <c r="L105" s="6">
        <v>1</v>
      </c>
      <c r="M105" s="6">
        <f t="shared" si="5"/>
        <v>0</v>
      </c>
      <c r="N105" s="6" t="str" cm="1">
        <f t="array" ref="N105">_xlfn.IFS(
    L105=1, "Fully Compliant",
    L105=0.5, "Observation",
    L105=0, "Non Compliant",
    OR(L105="NA", L105="N/A", L105=""), ""
)</f>
        <v>Fully Compliant</v>
      </c>
      <c r="O105" s="6" t="str">
        <f t="shared" si="6"/>
        <v>Pass</v>
      </c>
      <c r="P105" s="7" t="s">
        <v>299</v>
      </c>
      <c r="Q105" s="8"/>
      <c r="R105" s="8"/>
    </row>
    <row r="106" spans="1:18" s="5" customFormat="1" ht="48.75" customHeight="1">
      <c r="A106" s="78"/>
      <c r="B106" s="66"/>
      <c r="C106" s="66"/>
      <c r="D106" s="6">
        <v>102</v>
      </c>
      <c r="E106" s="7"/>
      <c r="F106" s="7" t="s">
        <v>300</v>
      </c>
      <c r="G106" s="6" t="s">
        <v>784</v>
      </c>
      <c r="H106" s="6" t="s">
        <v>76</v>
      </c>
      <c r="I106" s="6">
        <v>3</v>
      </c>
      <c r="J106" s="6" t="s">
        <v>765</v>
      </c>
      <c r="K106" s="6">
        <f t="shared" si="2"/>
        <v>1</v>
      </c>
      <c r="L106" s="6">
        <v>1</v>
      </c>
      <c r="M106" s="6">
        <f t="shared" si="5"/>
        <v>0</v>
      </c>
      <c r="N106" s="6" t="str" cm="1">
        <f t="array" ref="N106">_xlfn.IFS(
    L106=1, "Fully Compliant",
    L106=0.5, "Observation",
    L106=0, "Non Compliant",
    OR(L106="NA", L106="N/A", L106=""), ""
)</f>
        <v>Fully Compliant</v>
      </c>
      <c r="O106" s="6" t="str">
        <f t="shared" si="6"/>
        <v>Pass</v>
      </c>
      <c r="P106" s="7" t="s">
        <v>301</v>
      </c>
      <c r="Q106" s="8"/>
      <c r="R106" s="8"/>
    </row>
    <row r="107" spans="1:18" s="5" customFormat="1" ht="48.75" customHeight="1">
      <c r="A107" s="78"/>
      <c r="B107" s="66"/>
      <c r="C107" s="66"/>
      <c r="D107" s="6">
        <v>103</v>
      </c>
      <c r="E107" s="7"/>
      <c r="F107" s="7" t="s">
        <v>302</v>
      </c>
      <c r="G107" s="6" t="s">
        <v>784</v>
      </c>
      <c r="H107" s="6" t="s">
        <v>76</v>
      </c>
      <c r="I107" s="6">
        <v>3</v>
      </c>
      <c r="J107" s="6" t="s">
        <v>765</v>
      </c>
      <c r="K107" s="6">
        <f t="shared" si="2"/>
        <v>1</v>
      </c>
      <c r="L107" s="6">
        <v>1</v>
      </c>
      <c r="M107" s="6">
        <f t="shared" si="5"/>
        <v>0</v>
      </c>
      <c r="N107" s="6" t="str" cm="1">
        <f t="array" ref="N107">_xlfn.IFS(
    L107=1, "Fully Compliant",
    L107=0.5, "Observation",
    L107=0, "Non Compliant",
    OR(L107="NA", L107="N/A", L107=""), ""
)</f>
        <v>Fully Compliant</v>
      </c>
      <c r="O107" s="6" t="str">
        <f t="shared" si="6"/>
        <v>Pass</v>
      </c>
      <c r="P107" s="7" t="s">
        <v>303</v>
      </c>
      <c r="Q107" s="8"/>
      <c r="R107" s="8"/>
    </row>
    <row r="108" spans="1:18" s="5" customFormat="1" ht="115.75" customHeight="1">
      <c r="A108" s="78"/>
      <c r="B108" s="66"/>
      <c r="C108" s="66"/>
      <c r="D108" s="6">
        <v>104</v>
      </c>
      <c r="E108" s="7"/>
      <c r="F108" s="7" t="s">
        <v>324</v>
      </c>
      <c r="G108" s="6" t="s">
        <v>73</v>
      </c>
      <c r="H108" s="6" t="s">
        <v>74</v>
      </c>
      <c r="I108" s="6">
        <v>4</v>
      </c>
      <c r="J108" s="6" t="s">
        <v>765</v>
      </c>
      <c r="K108" s="6">
        <f t="shared" si="2"/>
        <v>1</v>
      </c>
      <c r="L108" s="6">
        <v>1</v>
      </c>
      <c r="M108" s="6">
        <f t="shared" si="5"/>
        <v>0</v>
      </c>
      <c r="N108" s="6" t="str" cm="1">
        <f t="array" ref="N108">_xlfn.IFS(
    L108=1, "Fully Compliant",
    L108=0.5, "Observation",
    L108=0, "Non Compliant",
    OR(L108="NA", L108="N/A", L108=""), ""
)</f>
        <v>Fully Compliant</v>
      </c>
      <c r="O108" s="6" t="str">
        <f t="shared" si="6"/>
        <v>Pass</v>
      </c>
      <c r="P108" s="7" t="s">
        <v>325</v>
      </c>
      <c r="Q108" s="8"/>
      <c r="R108" s="8"/>
    </row>
    <row r="109" spans="1:18" s="5" customFormat="1" ht="52.25" customHeight="1">
      <c r="A109" s="78"/>
      <c r="B109" s="66"/>
      <c r="C109" s="66"/>
      <c r="D109" s="6">
        <v>105</v>
      </c>
      <c r="E109" s="7"/>
      <c r="F109" s="7" t="s">
        <v>304</v>
      </c>
      <c r="G109" s="6" t="s">
        <v>73</v>
      </c>
      <c r="H109" s="6" t="s">
        <v>74</v>
      </c>
      <c r="I109" s="6">
        <v>4</v>
      </c>
      <c r="J109" s="6" t="s">
        <v>765</v>
      </c>
      <c r="K109" s="6">
        <f t="shared" si="2"/>
        <v>1</v>
      </c>
      <c r="L109" s="6">
        <v>1</v>
      </c>
      <c r="M109" s="6">
        <f t="shared" si="5"/>
        <v>0</v>
      </c>
      <c r="N109" s="6" t="str" cm="1">
        <f t="array" ref="N109">_xlfn.IFS(
    L109=1, "Fully Compliant",
    L109=0.5, "Observation",
    L109=0, "Non Compliant",
    OR(L109="NA", L109="N/A", L109=""), ""
)</f>
        <v>Fully Compliant</v>
      </c>
      <c r="O109" s="6" t="str">
        <f t="shared" si="6"/>
        <v>Pass</v>
      </c>
      <c r="P109" s="7" t="s">
        <v>305</v>
      </c>
      <c r="Q109" s="8"/>
      <c r="R109" s="8"/>
    </row>
    <row r="110" spans="1:18" s="5" customFormat="1" ht="63.65" customHeight="1">
      <c r="A110" s="78"/>
      <c r="B110" s="66"/>
      <c r="C110" s="66"/>
      <c r="D110" s="6">
        <v>106</v>
      </c>
      <c r="E110" s="7"/>
      <c r="F110" s="7" t="s">
        <v>306</v>
      </c>
      <c r="G110" s="6" t="s">
        <v>77</v>
      </c>
      <c r="H110" s="6" t="s">
        <v>78</v>
      </c>
      <c r="I110" s="6">
        <v>2</v>
      </c>
      <c r="J110" s="6" t="s">
        <v>765</v>
      </c>
      <c r="K110" s="6">
        <f t="shared" si="2"/>
        <v>1</v>
      </c>
      <c r="L110" s="6">
        <v>1</v>
      </c>
      <c r="M110" s="6">
        <f t="shared" si="5"/>
        <v>0</v>
      </c>
      <c r="N110" s="6" t="str" cm="1">
        <f t="array" ref="N110">_xlfn.IFS(
    L110=1, "Fully Compliant",
    L110=0.5, "Observation",
    L110=0, "Non Compliant",
    OR(L110="NA", L110="N/A", L110=""), ""
)</f>
        <v>Fully Compliant</v>
      </c>
      <c r="O110" s="6" t="str">
        <f t="shared" si="6"/>
        <v>Pass</v>
      </c>
      <c r="P110" s="7" t="s">
        <v>307</v>
      </c>
      <c r="Q110" s="8"/>
      <c r="R110" s="8"/>
    </row>
    <row r="111" spans="1:18" s="5" customFormat="1" ht="57.65" customHeight="1">
      <c r="A111" s="78"/>
      <c r="B111" s="66"/>
      <c r="C111" s="66"/>
      <c r="D111" s="6">
        <v>107</v>
      </c>
      <c r="E111" s="7"/>
      <c r="F111" s="7" t="s">
        <v>308</v>
      </c>
      <c r="G111" s="6" t="s">
        <v>73</v>
      </c>
      <c r="H111" s="6" t="s">
        <v>74</v>
      </c>
      <c r="I111" s="6">
        <v>4</v>
      </c>
      <c r="J111" s="6" t="s">
        <v>765</v>
      </c>
      <c r="K111" s="6">
        <f t="shared" si="2"/>
        <v>1</v>
      </c>
      <c r="L111" s="6">
        <v>1</v>
      </c>
      <c r="M111" s="6">
        <f t="shared" si="5"/>
        <v>0</v>
      </c>
      <c r="N111" s="6" t="str" cm="1">
        <f t="array" ref="N111">_xlfn.IFS(
    L111=1, "Fully Compliant",
    L111=0.5, "Observation",
    L111=0, "Non Compliant",
    OR(L111="NA", L111="N/A", L111=""), ""
)</f>
        <v>Fully Compliant</v>
      </c>
      <c r="O111" s="6" t="str">
        <f t="shared" si="6"/>
        <v>Pass</v>
      </c>
      <c r="P111" s="7" t="s">
        <v>309</v>
      </c>
      <c r="Q111" s="8"/>
      <c r="R111" s="8"/>
    </row>
    <row r="112" spans="1:18" s="5" customFormat="1" ht="57.65" customHeight="1">
      <c r="A112" s="78"/>
      <c r="B112" s="66"/>
      <c r="C112" s="66"/>
      <c r="D112" s="6">
        <v>108</v>
      </c>
      <c r="E112" s="7"/>
      <c r="F112" s="7" t="s">
        <v>310</v>
      </c>
      <c r="G112" s="6" t="s">
        <v>75</v>
      </c>
      <c r="H112" s="6" t="s">
        <v>76</v>
      </c>
      <c r="I112" s="6">
        <v>3</v>
      </c>
      <c r="J112" s="6" t="s">
        <v>765</v>
      </c>
      <c r="K112" s="6">
        <f t="shared" si="2"/>
        <v>1</v>
      </c>
      <c r="L112" s="6">
        <v>1</v>
      </c>
      <c r="M112" s="6">
        <f t="shared" si="5"/>
        <v>0</v>
      </c>
      <c r="N112" s="6" t="str" cm="1">
        <f t="array" ref="N112">_xlfn.IFS(
    L112=1, "Fully Compliant",
    L112=0.5, "Observation",
    L112=0, "Non Compliant",
    OR(L112="NA", L112="N/A", L112=""), ""
)</f>
        <v>Fully Compliant</v>
      </c>
      <c r="O112" s="6" t="str">
        <f t="shared" si="6"/>
        <v>Pass</v>
      </c>
      <c r="P112" s="7" t="s">
        <v>311</v>
      </c>
      <c r="Q112" s="8"/>
      <c r="R112" s="8"/>
    </row>
    <row r="113" spans="1:18" s="5" customFormat="1" ht="48.75" customHeight="1">
      <c r="A113" s="78"/>
      <c r="B113" s="66"/>
      <c r="C113" s="66"/>
      <c r="D113" s="6">
        <v>109</v>
      </c>
      <c r="E113" s="7"/>
      <c r="F113" s="7" t="s">
        <v>312</v>
      </c>
      <c r="G113" s="6" t="s">
        <v>77</v>
      </c>
      <c r="H113" s="6" t="s">
        <v>78</v>
      </c>
      <c r="I113" s="6">
        <v>2</v>
      </c>
      <c r="J113" s="6" t="s">
        <v>765</v>
      </c>
      <c r="K113" s="6">
        <f t="shared" si="2"/>
        <v>1</v>
      </c>
      <c r="L113" s="6">
        <v>1</v>
      </c>
      <c r="M113" s="6">
        <f t="shared" si="5"/>
        <v>0</v>
      </c>
      <c r="N113" s="6" t="str" cm="1">
        <f t="array" ref="N113">_xlfn.IFS(
    L113=1, "Fully Compliant",
    L113=0.5, "Observation",
    L113=0, "Non Compliant",
    OR(L113="NA", L113="N/A", L113=""), ""
)</f>
        <v>Fully Compliant</v>
      </c>
      <c r="O113" s="6" t="str">
        <f t="shared" si="6"/>
        <v>Pass</v>
      </c>
      <c r="P113" s="7" t="s">
        <v>313</v>
      </c>
      <c r="Q113" s="8"/>
      <c r="R113" s="8"/>
    </row>
    <row r="114" spans="1:18" s="5" customFormat="1" ht="50" customHeight="1">
      <c r="A114" s="79"/>
      <c r="B114" s="66"/>
      <c r="C114" s="66"/>
      <c r="D114" s="6">
        <v>110</v>
      </c>
      <c r="E114" s="7"/>
      <c r="F114" s="7" t="s">
        <v>314</v>
      </c>
      <c r="G114" s="6" t="s">
        <v>75</v>
      </c>
      <c r="H114" s="6" t="s">
        <v>76</v>
      </c>
      <c r="I114" s="6">
        <v>3</v>
      </c>
      <c r="J114" s="6" t="s">
        <v>765</v>
      </c>
      <c r="K114" s="6">
        <f t="shared" si="2"/>
        <v>1</v>
      </c>
      <c r="L114" s="6">
        <v>1</v>
      </c>
      <c r="M114" s="6">
        <f t="shared" si="5"/>
        <v>0</v>
      </c>
      <c r="N114" s="6" t="str" cm="1">
        <f t="array" ref="N114">_xlfn.IFS(
    L114=1, "Fully Compliant",
    L114=0.5, "Observation",
    L114=0, "Non Compliant",
    OR(L114="NA", L114="N/A", L114=""), ""
)</f>
        <v>Fully Compliant</v>
      </c>
      <c r="O114" s="6" t="str">
        <f t="shared" si="6"/>
        <v>Pass</v>
      </c>
      <c r="P114" s="7" t="s">
        <v>315</v>
      </c>
      <c r="Q114" s="8"/>
      <c r="R114" s="8"/>
    </row>
    <row r="115" spans="1:18" s="5" customFormat="1" ht="42" customHeight="1">
      <c r="A115" s="65" t="s">
        <v>36</v>
      </c>
      <c r="B115" s="66" t="s">
        <v>37</v>
      </c>
      <c r="C115" s="66"/>
      <c r="D115" s="6">
        <v>111</v>
      </c>
      <c r="E115" s="7"/>
      <c r="F115" s="7" t="s">
        <v>316</v>
      </c>
      <c r="G115" s="6" t="s">
        <v>73</v>
      </c>
      <c r="H115" s="6" t="s">
        <v>74</v>
      </c>
      <c r="I115" s="6">
        <v>4</v>
      </c>
      <c r="J115" s="6" t="s">
        <v>765</v>
      </c>
      <c r="K115" s="6">
        <f t="shared" si="2"/>
        <v>1</v>
      </c>
      <c r="L115" s="6">
        <v>1</v>
      </c>
      <c r="M115" s="6">
        <f t="shared" si="5"/>
        <v>0</v>
      </c>
      <c r="N115" s="6" t="str" cm="1">
        <f t="array" ref="N115">_xlfn.IFS(
    L115=1, "Fully Compliant",
    L115=0.5, "Observation",
    L115=0, "Non Compliant",
    OR(L115="NA", L115="N/A", L115=""), ""
)</f>
        <v>Fully Compliant</v>
      </c>
      <c r="O115" s="6" t="str">
        <f t="shared" si="6"/>
        <v>Pass</v>
      </c>
      <c r="P115" s="7" t="s">
        <v>317</v>
      </c>
      <c r="Q115" s="10"/>
      <c r="R115" s="8"/>
    </row>
    <row r="116" spans="1:18" s="5" customFormat="1" ht="42" customHeight="1">
      <c r="A116" s="65"/>
      <c r="B116" s="66"/>
      <c r="C116" s="66"/>
      <c r="D116" s="6">
        <v>112</v>
      </c>
      <c r="E116" s="7"/>
      <c r="F116" s="7" t="s">
        <v>318</v>
      </c>
      <c r="G116" s="6" t="s">
        <v>75</v>
      </c>
      <c r="H116" s="6" t="s">
        <v>76</v>
      </c>
      <c r="I116" s="6">
        <v>3</v>
      </c>
      <c r="J116" s="6" t="s">
        <v>765</v>
      </c>
      <c r="K116" s="6">
        <f t="shared" si="2"/>
        <v>1</v>
      </c>
      <c r="L116" s="6">
        <v>1</v>
      </c>
      <c r="M116" s="6">
        <f t="shared" si="5"/>
        <v>0</v>
      </c>
      <c r="N116" s="6" t="str" cm="1">
        <f t="array" ref="N116">_xlfn.IFS(
    L116=1, "Fully Compliant",
    L116=0.5, "Observation",
    L116=0, "Non Compliant",
    OR(L116="NA", L116="N/A", L116=""), ""
)</f>
        <v>Fully Compliant</v>
      </c>
      <c r="O116" s="6" t="str">
        <f t="shared" si="6"/>
        <v>Pass</v>
      </c>
      <c r="P116" s="7" t="s">
        <v>319</v>
      </c>
      <c r="Q116" s="10"/>
      <c r="R116" s="8"/>
    </row>
    <row r="117" spans="1:18" s="5" customFormat="1" ht="42" customHeight="1">
      <c r="A117" s="65"/>
      <c r="B117" s="66"/>
      <c r="C117" s="66"/>
      <c r="D117" s="6">
        <v>113</v>
      </c>
      <c r="E117" s="7"/>
      <c r="F117" s="7" t="s">
        <v>320</v>
      </c>
      <c r="G117" s="6" t="s">
        <v>73</v>
      </c>
      <c r="H117" s="6" t="s">
        <v>74</v>
      </c>
      <c r="I117" s="6">
        <v>4</v>
      </c>
      <c r="J117" s="6" t="s">
        <v>765</v>
      </c>
      <c r="K117" s="6">
        <f t="shared" si="2"/>
        <v>1</v>
      </c>
      <c r="L117" s="6">
        <v>1</v>
      </c>
      <c r="M117" s="6">
        <f t="shared" si="5"/>
        <v>0</v>
      </c>
      <c r="N117" s="6" t="str" cm="1">
        <f t="array" ref="N117">_xlfn.IFS(
    L117=1, "Fully Compliant",
    L117=0.5, "Observation",
    L117=0, "Non Compliant",
    OR(L117="NA", L117="N/A", L117=""), ""
)</f>
        <v>Fully Compliant</v>
      </c>
      <c r="O117" s="6" t="str">
        <f t="shared" si="6"/>
        <v>Pass</v>
      </c>
      <c r="P117" s="7" t="s">
        <v>321</v>
      </c>
      <c r="Q117" s="10"/>
      <c r="R117" s="8"/>
    </row>
    <row r="118" spans="1:18" s="5" customFormat="1" ht="42" customHeight="1">
      <c r="A118" s="65"/>
      <c r="B118" s="66"/>
      <c r="C118" s="66"/>
      <c r="D118" s="6">
        <v>114</v>
      </c>
      <c r="E118" s="7"/>
      <c r="F118" s="7" t="s">
        <v>322</v>
      </c>
      <c r="G118" s="6" t="s">
        <v>73</v>
      </c>
      <c r="H118" s="6" t="s">
        <v>74</v>
      </c>
      <c r="I118" s="6">
        <v>4</v>
      </c>
      <c r="J118" s="6" t="s">
        <v>765</v>
      </c>
      <c r="K118" s="6">
        <f t="shared" si="2"/>
        <v>1</v>
      </c>
      <c r="L118" s="6">
        <v>1</v>
      </c>
      <c r="M118" s="6">
        <f t="shared" si="5"/>
        <v>0</v>
      </c>
      <c r="N118" s="6" t="str" cm="1">
        <f t="array" ref="N118">_xlfn.IFS(
    L118=1, "Fully Compliant",
    L118=0.5, "Observation",
    L118=0, "Non Compliant",
    OR(L118="NA", L118="N/A", L118=""), ""
)</f>
        <v>Fully Compliant</v>
      </c>
      <c r="O118" s="6" t="str">
        <f t="shared" si="6"/>
        <v>Pass</v>
      </c>
      <c r="P118" s="7" t="s">
        <v>323</v>
      </c>
      <c r="Q118" s="10"/>
      <c r="R118" s="8"/>
    </row>
    <row r="119" spans="1:18" s="5" customFormat="1" ht="39" customHeight="1">
      <c r="A119" s="65"/>
      <c r="B119" s="66" t="s">
        <v>38</v>
      </c>
      <c r="C119" s="66" t="s">
        <v>39</v>
      </c>
      <c r="D119" s="6">
        <v>115</v>
      </c>
      <c r="E119" s="11"/>
      <c r="F119" s="7" t="s">
        <v>326</v>
      </c>
      <c r="G119" s="6" t="s">
        <v>75</v>
      </c>
      <c r="H119" s="6" t="s">
        <v>76</v>
      </c>
      <c r="I119" s="6">
        <v>3</v>
      </c>
      <c r="J119" s="6" t="s">
        <v>765</v>
      </c>
      <c r="K119" s="6">
        <f t="shared" si="2"/>
        <v>1</v>
      </c>
      <c r="L119" s="6">
        <v>1</v>
      </c>
      <c r="M119" s="6">
        <f t="shared" si="5"/>
        <v>0</v>
      </c>
      <c r="N119" s="6" t="str" cm="1">
        <f t="array" ref="N119">_xlfn.IFS(
    L119=1, "Fully Compliant",
    L119=0.5, "Observation",
    L119=0, "Non Compliant",
    OR(L119="NA", L119="N/A", L119=""), ""
)</f>
        <v>Fully Compliant</v>
      </c>
      <c r="O119" s="6" t="str">
        <f t="shared" si="6"/>
        <v>Pass</v>
      </c>
      <c r="P119" s="7" t="s">
        <v>327</v>
      </c>
      <c r="Q119" s="8"/>
      <c r="R119" s="8"/>
    </row>
    <row r="120" spans="1:18" s="5" customFormat="1" ht="39" customHeight="1">
      <c r="A120" s="65"/>
      <c r="B120" s="66"/>
      <c r="C120" s="66"/>
      <c r="D120" s="6">
        <v>116</v>
      </c>
      <c r="E120" s="11"/>
      <c r="F120" s="7" t="s">
        <v>328</v>
      </c>
      <c r="G120" s="6" t="s">
        <v>75</v>
      </c>
      <c r="H120" s="6" t="s">
        <v>76</v>
      </c>
      <c r="I120" s="6">
        <v>3</v>
      </c>
      <c r="J120" s="6" t="s">
        <v>765</v>
      </c>
      <c r="K120" s="6">
        <f t="shared" si="2"/>
        <v>1</v>
      </c>
      <c r="L120" s="6">
        <v>1</v>
      </c>
      <c r="M120" s="6">
        <f t="shared" si="5"/>
        <v>0</v>
      </c>
      <c r="N120" s="6" t="str" cm="1">
        <f t="array" ref="N120">_xlfn.IFS(
    L120=1, "Fully Compliant",
    L120=0.5, "Observation",
    L120=0, "Non Compliant",
    OR(L120="NA", L120="N/A", L120=""), ""
)</f>
        <v>Fully Compliant</v>
      </c>
      <c r="O120" s="6" t="str">
        <f t="shared" si="6"/>
        <v>Pass</v>
      </c>
      <c r="P120" s="7" t="s">
        <v>329</v>
      </c>
      <c r="Q120" s="8"/>
      <c r="R120" s="8"/>
    </row>
    <row r="121" spans="1:18" s="5" customFormat="1" ht="39" customHeight="1">
      <c r="A121" s="65"/>
      <c r="B121" s="66"/>
      <c r="C121" s="66"/>
      <c r="D121" s="6">
        <v>117</v>
      </c>
      <c r="E121" s="11"/>
      <c r="F121" s="7" t="s">
        <v>330</v>
      </c>
      <c r="G121" s="6" t="s">
        <v>73</v>
      </c>
      <c r="H121" s="6" t="s">
        <v>74</v>
      </c>
      <c r="I121" s="6">
        <v>4</v>
      </c>
      <c r="J121" s="6" t="s">
        <v>765</v>
      </c>
      <c r="K121" s="6">
        <f t="shared" si="2"/>
        <v>1</v>
      </c>
      <c r="L121" s="6">
        <v>1</v>
      </c>
      <c r="M121" s="6">
        <f t="shared" ref="M121:M184" si="7">IF(OR(L121="N/A", L121=""), "", I121 * (1 - L121))</f>
        <v>0</v>
      </c>
      <c r="N121" s="6" t="str" cm="1">
        <f t="array" ref="N121">_xlfn.IFS(
    L121=1, "Fully Compliant",
    L121=0.5, "Observation",
    L121=0, "Non Compliant",
    OR(L121="NA", L121="N/A", L121=""), ""
)</f>
        <v>Fully Compliant</v>
      </c>
      <c r="O121" s="6" t="str">
        <f t="shared" ref="O121:O184" si="8">IF(L121="N/A","",
   IF(AND(H121="Zero Tolerance",J121="Critical"),
      IF(L121=1,"Pass","Fail"),
   IF(AND(H121="Zero Tolerance",J121="Non Critical"),
      IF(L121=0,"Fail","Pass"),
   IF(J121="Critical",
      IF(L121=1,"Pass","Fail"),
   IF(J121="Non Critical",
      IF(L121=0,"Fail","Pass"),
   "")))))</f>
        <v>Pass</v>
      </c>
      <c r="P121" s="7" t="s">
        <v>331</v>
      </c>
      <c r="Q121" s="8"/>
      <c r="R121" s="8"/>
    </row>
    <row r="122" spans="1:18" s="5" customFormat="1" ht="39" customHeight="1">
      <c r="A122" s="65"/>
      <c r="B122" s="66"/>
      <c r="C122" s="66"/>
      <c r="D122" s="6">
        <v>118</v>
      </c>
      <c r="E122" s="11"/>
      <c r="F122" s="7" t="s">
        <v>332</v>
      </c>
      <c r="G122" s="6" t="s">
        <v>75</v>
      </c>
      <c r="H122" s="6" t="s">
        <v>76</v>
      </c>
      <c r="I122" s="6">
        <v>3</v>
      </c>
      <c r="J122" s="6" t="s">
        <v>765</v>
      </c>
      <c r="K122" s="6">
        <f t="shared" si="2"/>
        <v>1</v>
      </c>
      <c r="L122" s="6">
        <v>1</v>
      </c>
      <c r="M122" s="6">
        <f t="shared" si="7"/>
        <v>0</v>
      </c>
      <c r="N122" s="6" t="str" cm="1">
        <f t="array" ref="N122">_xlfn.IFS(
    L122=1, "Fully Compliant",
    L122=0.5, "Observation",
    L122=0, "Non Compliant",
    OR(L122="NA", L122="N/A", L122=""), ""
)</f>
        <v>Fully Compliant</v>
      </c>
      <c r="O122" s="6" t="str">
        <f t="shared" si="8"/>
        <v>Pass</v>
      </c>
      <c r="P122" s="7" t="s">
        <v>333</v>
      </c>
      <c r="Q122" s="8"/>
      <c r="R122" s="8"/>
    </row>
    <row r="123" spans="1:18" s="5" customFormat="1" ht="39" customHeight="1">
      <c r="A123" s="65"/>
      <c r="B123" s="66"/>
      <c r="C123" s="66"/>
      <c r="D123" s="6">
        <v>119</v>
      </c>
      <c r="E123" s="11"/>
      <c r="F123" s="7" t="s">
        <v>334</v>
      </c>
      <c r="G123" s="6" t="s">
        <v>73</v>
      </c>
      <c r="H123" s="6" t="s">
        <v>74</v>
      </c>
      <c r="I123" s="6">
        <v>4</v>
      </c>
      <c r="J123" s="6" t="s">
        <v>765</v>
      </c>
      <c r="K123" s="6">
        <f t="shared" si="2"/>
        <v>1</v>
      </c>
      <c r="L123" s="6">
        <v>1</v>
      </c>
      <c r="M123" s="6">
        <f t="shared" si="7"/>
        <v>0</v>
      </c>
      <c r="N123" s="6" t="str" cm="1">
        <f t="array" ref="N123">_xlfn.IFS(
    L123=1, "Fully Compliant",
    L123=0.5, "Observation",
    L123=0, "Non Compliant",
    OR(L123="NA", L123="N/A", L123=""), ""
)</f>
        <v>Fully Compliant</v>
      </c>
      <c r="O123" s="6" t="str">
        <f t="shared" si="8"/>
        <v>Pass</v>
      </c>
      <c r="P123" s="7" t="s">
        <v>335</v>
      </c>
      <c r="Q123" s="8"/>
      <c r="R123" s="8"/>
    </row>
    <row r="124" spans="1:18" s="5" customFormat="1" ht="50.4" customHeight="1">
      <c r="A124" s="65"/>
      <c r="B124" s="66"/>
      <c r="C124" s="66"/>
      <c r="D124" s="6">
        <v>120</v>
      </c>
      <c r="E124" s="11"/>
      <c r="F124" s="7" t="s">
        <v>336</v>
      </c>
      <c r="G124" s="6" t="s">
        <v>75</v>
      </c>
      <c r="H124" s="6" t="s">
        <v>76</v>
      </c>
      <c r="I124" s="6">
        <v>3</v>
      </c>
      <c r="J124" s="6" t="s">
        <v>765</v>
      </c>
      <c r="K124" s="6">
        <f t="shared" si="2"/>
        <v>1</v>
      </c>
      <c r="L124" s="6">
        <v>1</v>
      </c>
      <c r="M124" s="6">
        <f t="shared" si="7"/>
        <v>0</v>
      </c>
      <c r="N124" s="6" t="str" cm="1">
        <f t="array" ref="N124">_xlfn.IFS(
    L124=1, "Fully Compliant",
    L124=0.5, "Observation",
    L124=0, "Non Compliant",
    OR(L124="NA", L124="N/A", L124=""), ""
)</f>
        <v>Fully Compliant</v>
      </c>
      <c r="O124" s="6" t="str">
        <f t="shared" si="8"/>
        <v>Pass</v>
      </c>
      <c r="P124" s="7" t="s">
        <v>337</v>
      </c>
      <c r="Q124" s="8"/>
      <c r="R124" s="8"/>
    </row>
    <row r="125" spans="1:18" s="5" customFormat="1" ht="59.4" customHeight="1">
      <c r="A125" s="65"/>
      <c r="B125" s="66"/>
      <c r="C125" s="66"/>
      <c r="D125" s="6">
        <v>121</v>
      </c>
      <c r="E125" s="11"/>
      <c r="F125" s="7" t="s">
        <v>338</v>
      </c>
      <c r="G125" s="6" t="s">
        <v>77</v>
      </c>
      <c r="H125" s="6" t="s">
        <v>78</v>
      </c>
      <c r="I125" s="6">
        <v>2</v>
      </c>
      <c r="J125" s="6" t="s">
        <v>765</v>
      </c>
      <c r="K125" s="6">
        <f t="shared" si="2"/>
        <v>1</v>
      </c>
      <c r="L125" s="6">
        <v>1</v>
      </c>
      <c r="M125" s="6">
        <f t="shared" si="7"/>
        <v>0</v>
      </c>
      <c r="N125" s="6" t="str" cm="1">
        <f t="array" ref="N125">_xlfn.IFS(
    L125=1, "Fully Compliant",
    L125=0.5, "Observation",
    L125=0, "Non Compliant",
    OR(L125="NA", L125="N/A", L125=""), ""
)</f>
        <v>Fully Compliant</v>
      </c>
      <c r="O125" s="6" t="str">
        <f t="shared" si="8"/>
        <v>Pass</v>
      </c>
      <c r="P125" s="7" t="s">
        <v>339</v>
      </c>
      <c r="Q125" s="8"/>
      <c r="R125" s="8"/>
    </row>
    <row r="126" spans="1:18" s="5" customFormat="1" ht="64.5" customHeight="1">
      <c r="A126" s="65"/>
      <c r="B126" s="66"/>
      <c r="C126" s="9" t="s">
        <v>40</v>
      </c>
      <c r="D126" s="6">
        <v>122</v>
      </c>
      <c r="E126" s="11"/>
      <c r="F126" s="7" t="s">
        <v>340</v>
      </c>
      <c r="G126" s="6" t="s">
        <v>73</v>
      </c>
      <c r="H126" s="6" t="s">
        <v>74</v>
      </c>
      <c r="I126" s="6">
        <v>4</v>
      </c>
      <c r="J126" s="6" t="s">
        <v>765</v>
      </c>
      <c r="K126" s="6">
        <f t="shared" si="2"/>
        <v>1</v>
      </c>
      <c r="L126" s="6">
        <v>1</v>
      </c>
      <c r="M126" s="6">
        <f t="shared" si="7"/>
        <v>0</v>
      </c>
      <c r="N126" s="6" t="str" cm="1">
        <f t="array" ref="N126">_xlfn.IFS(
    L126=1, "Fully Compliant",
    L126=0.5, "Observation",
    L126=0, "Non Compliant",
    OR(L126="NA", L126="N/A", L126=""), ""
)</f>
        <v>Fully Compliant</v>
      </c>
      <c r="O126" s="6" t="str">
        <f t="shared" si="8"/>
        <v>Pass</v>
      </c>
      <c r="P126" s="7" t="s">
        <v>341</v>
      </c>
      <c r="Q126" s="8"/>
      <c r="R126" s="8"/>
    </row>
    <row r="127" spans="1:18" s="5" customFormat="1" ht="83.25" customHeight="1">
      <c r="A127" s="65"/>
      <c r="B127" s="66"/>
      <c r="C127" s="74" t="s">
        <v>41</v>
      </c>
      <c r="D127" s="6">
        <v>123</v>
      </c>
      <c r="E127" s="11"/>
      <c r="F127" s="7" t="s">
        <v>342</v>
      </c>
      <c r="G127" s="6" t="s">
        <v>75</v>
      </c>
      <c r="H127" s="6" t="s">
        <v>76</v>
      </c>
      <c r="I127" s="6">
        <v>3</v>
      </c>
      <c r="J127" s="6" t="s">
        <v>765</v>
      </c>
      <c r="K127" s="6">
        <f t="shared" si="2"/>
        <v>1</v>
      </c>
      <c r="L127" s="6">
        <v>1</v>
      </c>
      <c r="M127" s="6">
        <f t="shared" si="7"/>
        <v>0</v>
      </c>
      <c r="N127" s="6" t="str" cm="1">
        <f t="array" ref="N127">_xlfn.IFS(
    L127=1, "Fully Compliant",
    L127=0.5, "Observation",
    L127=0, "Non Compliant",
    OR(L127="NA", L127="N/A", L127=""), ""
)</f>
        <v>Fully Compliant</v>
      </c>
      <c r="O127" s="6" t="str">
        <f t="shared" si="8"/>
        <v>Pass</v>
      </c>
      <c r="P127" s="7" t="s">
        <v>343</v>
      </c>
      <c r="Q127" s="10"/>
      <c r="R127" s="8"/>
    </row>
    <row r="128" spans="1:18" s="5" customFormat="1" ht="83.25" customHeight="1">
      <c r="A128" s="65"/>
      <c r="B128" s="66"/>
      <c r="C128" s="75"/>
      <c r="D128" s="6">
        <v>124</v>
      </c>
      <c r="E128" s="7"/>
      <c r="F128" s="7" t="s">
        <v>344</v>
      </c>
      <c r="G128" s="6" t="s">
        <v>77</v>
      </c>
      <c r="H128" s="6" t="s">
        <v>78</v>
      </c>
      <c r="I128" s="6">
        <v>2</v>
      </c>
      <c r="J128" s="6" t="s">
        <v>765</v>
      </c>
      <c r="K128" s="6">
        <f t="shared" si="2"/>
        <v>1</v>
      </c>
      <c r="L128" s="6">
        <v>1</v>
      </c>
      <c r="M128" s="6">
        <f t="shared" si="7"/>
        <v>0</v>
      </c>
      <c r="N128" s="6" t="str" cm="1">
        <f t="array" ref="N128">_xlfn.IFS(
    L128=1, "Fully Compliant",
    L128=0.5, "Observation",
    L128=0, "Non Compliant",
    OR(L128="NA", L128="N/A", L128=""), ""
)</f>
        <v>Fully Compliant</v>
      </c>
      <c r="O128" s="6" t="str">
        <f t="shared" si="8"/>
        <v>Pass</v>
      </c>
      <c r="P128" s="7" t="s">
        <v>345</v>
      </c>
      <c r="Q128" s="10"/>
      <c r="R128" s="8"/>
    </row>
    <row r="129" spans="1:18" s="5" customFormat="1" ht="83.25" customHeight="1">
      <c r="A129" s="65"/>
      <c r="B129" s="66"/>
      <c r="C129" s="75"/>
      <c r="D129" s="6">
        <v>125</v>
      </c>
      <c r="E129" s="7"/>
      <c r="F129" s="7" t="s">
        <v>346</v>
      </c>
      <c r="G129" s="6" t="s">
        <v>75</v>
      </c>
      <c r="H129" s="6" t="s">
        <v>76</v>
      </c>
      <c r="I129" s="6">
        <v>3</v>
      </c>
      <c r="J129" s="6" t="s">
        <v>765</v>
      </c>
      <c r="K129" s="6">
        <f t="shared" si="2"/>
        <v>1</v>
      </c>
      <c r="L129" s="6">
        <v>1</v>
      </c>
      <c r="M129" s="6">
        <f t="shared" si="7"/>
        <v>0</v>
      </c>
      <c r="N129" s="6" t="str" cm="1">
        <f t="array" ref="N129">_xlfn.IFS(
    L129=1, "Fully Compliant",
    L129=0.5, "Observation",
    L129=0, "Non Compliant",
    OR(L129="NA", L129="N/A", L129=""), ""
)</f>
        <v>Fully Compliant</v>
      </c>
      <c r="O129" s="6" t="str">
        <f t="shared" si="8"/>
        <v>Pass</v>
      </c>
      <c r="P129" s="7" t="s">
        <v>347</v>
      </c>
      <c r="Q129" s="10"/>
      <c r="R129" s="8"/>
    </row>
    <row r="130" spans="1:18" s="5" customFormat="1" ht="83.25" customHeight="1">
      <c r="A130" s="65"/>
      <c r="B130" s="66"/>
      <c r="C130" s="75"/>
      <c r="D130" s="6">
        <v>126</v>
      </c>
      <c r="E130" s="7"/>
      <c r="F130" s="7" t="s">
        <v>348</v>
      </c>
      <c r="G130" s="6" t="s">
        <v>73</v>
      </c>
      <c r="H130" s="6" t="s">
        <v>74</v>
      </c>
      <c r="I130" s="6">
        <v>4</v>
      </c>
      <c r="J130" s="6" t="s">
        <v>765</v>
      </c>
      <c r="K130" s="6">
        <f t="shared" si="2"/>
        <v>1</v>
      </c>
      <c r="L130" s="6">
        <v>1</v>
      </c>
      <c r="M130" s="6">
        <f t="shared" si="7"/>
        <v>0</v>
      </c>
      <c r="N130" s="6" t="str" cm="1">
        <f t="array" ref="N130">_xlfn.IFS(
    L130=1, "Fully Compliant",
    L130=0.5, "Observation",
    L130=0, "Non Compliant",
    OR(L130="NA", L130="N/A", L130=""), ""
)</f>
        <v>Fully Compliant</v>
      </c>
      <c r="O130" s="6" t="str">
        <f t="shared" si="8"/>
        <v>Pass</v>
      </c>
      <c r="P130" s="7" t="s">
        <v>349</v>
      </c>
      <c r="Q130" s="10"/>
      <c r="R130" s="8"/>
    </row>
    <row r="131" spans="1:18" s="5" customFormat="1" ht="83.25" customHeight="1">
      <c r="A131" s="65"/>
      <c r="B131" s="66"/>
      <c r="C131" s="75"/>
      <c r="D131" s="6">
        <v>127</v>
      </c>
      <c r="E131" s="7"/>
      <c r="F131" s="7" t="s">
        <v>350</v>
      </c>
      <c r="G131" s="6" t="s">
        <v>73</v>
      </c>
      <c r="H131" s="6" t="s">
        <v>74</v>
      </c>
      <c r="I131" s="6">
        <v>4</v>
      </c>
      <c r="J131" s="6" t="s">
        <v>765</v>
      </c>
      <c r="K131" s="6">
        <f t="shared" si="2"/>
        <v>1</v>
      </c>
      <c r="L131" s="6">
        <v>1</v>
      </c>
      <c r="M131" s="6">
        <f t="shared" si="7"/>
        <v>0</v>
      </c>
      <c r="N131" s="6" t="str" cm="1">
        <f t="array" ref="N131">_xlfn.IFS(
    L131=1, "Fully Compliant",
    L131=0.5, "Observation",
    L131=0, "Non Compliant",
    OR(L131="NA", L131="N/A", L131=""), ""
)</f>
        <v>Fully Compliant</v>
      </c>
      <c r="O131" s="6" t="str">
        <f t="shared" si="8"/>
        <v>Pass</v>
      </c>
      <c r="P131" s="7" t="s">
        <v>351</v>
      </c>
      <c r="Q131" s="10"/>
      <c r="R131" s="8"/>
    </row>
    <row r="132" spans="1:18" s="5" customFormat="1" ht="83.25" customHeight="1">
      <c r="A132" s="65"/>
      <c r="B132" s="66"/>
      <c r="C132" s="75"/>
      <c r="D132" s="6">
        <v>128</v>
      </c>
      <c r="E132" s="7"/>
      <c r="F132" s="7" t="s">
        <v>352</v>
      </c>
      <c r="G132" s="6" t="s">
        <v>75</v>
      </c>
      <c r="H132" s="6" t="s">
        <v>76</v>
      </c>
      <c r="I132" s="6">
        <v>3</v>
      </c>
      <c r="J132" s="6" t="s">
        <v>765</v>
      </c>
      <c r="K132" s="6">
        <f t="shared" si="2"/>
        <v>1</v>
      </c>
      <c r="L132" s="6">
        <v>1</v>
      </c>
      <c r="M132" s="6">
        <f t="shared" si="7"/>
        <v>0</v>
      </c>
      <c r="N132" s="6" t="str" cm="1">
        <f t="array" ref="N132">_xlfn.IFS(
    L132=1, "Fully Compliant",
    L132=0.5, "Observation",
    L132=0, "Non Compliant",
    OR(L132="NA", L132="N/A", L132=""), ""
)</f>
        <v>Fully Compliant</v>
      </c>
      <c r="O132" s="6" t="str">
        <f t="shared" si="8"/>
        <v>Pass</v>
      </c>
      <c r="P132" s="7" t="s">
        <v>353</v>
      </c>
      <c r="Q132" s="10"/>
      <c r="R132" s="8"/>
    </row>
    <row r="133" spans="1:18" s="5" customFormat="1" ht="83.25" customHeight="1">
      <c r="A133" s="65"/>
      <c r="B133" s="66"/>
      <c r="C133" s="75"/>
      <c r="D133" s="6">
        <v>129</v>
      </c>
      <c r="E133" s="7"/>
      <c r="F133" s="7" t="s">
        <v>354</v>
      </c>
      <c r="G133" s="6" t="s">
        <v>73</v>
      </c>
      <c r="H133" s="6" t="s">
        <v>74</v>
      </c>
      <c r="I133" s="6">
        <v>4</v>
      </c>
      <c r="J133" s="6" t="s">
        <v>765</v>
      </c>
      <c r="K133" s="6">
        <f t="shared" si="2"/>
        <v>1</v>
      </c>
      <c r="L133" s="6">
        <v>1</v>
      </c>
      <c r="M133" s="6">
        <f t="shared" si="7"/>
        <v>0</v>
      </c>
      <c r="N133" s="6" t="str" cm="1">
        <f t="array" ref="N133">_xlfn.IFS(
    L133=1, "Fully Compliant",
    L133=0.5, "Observation",
    L133=0, "Non Compliant",
    OR(L133="NA", L133="N/A", L133=""), ""
)</f>
        <v>Fully Compliant</v>
      </c>
      <c r="O133" s="6" t="str">
        <f t="shared" si="8"/>
        <v>Pass</v>
      </c>
      <c r="P133" s="7" t="s">
        <v>355</v>
      </c>
      <c r="Q133" s="10"/>
      <c r="R133" s="8"/>
    </row>
    <row r="134" spans="1:18" s="5" customFormat="1" ht="83.25" customHeight="1">
      <c r="A134" s="65"/>
      <c r="B134" s="66"/>
      <c r="C134" s="75"/>
      <c r="D134" s="6">
        <v>130</v>
      </c>
      <c r="E134" s="7"/>
      <c r="F134" s="7" t="s">
        <v>356</v>
      </c>
      <c r="G134" s="6" t="s">
        <v>75</v>
      </c>
      <c r="H134" s="6" t="s">
        <v>76</v>
      </c>
      <c r="I134" s="6">
        <v>3</v>
      </c>
      <c r="J134" s="6" t="s">
        <v>765</v>
      </c>
      <c r="K134" s="6">
        <f t="shared" si="2"/>
        <v>1</v>
      </c>
      <c r="L134" s="6">
        <v>1</v>
      </c>
      <c r="M134" s="6">
        <f t="shared" si="7"/>
        <v>0</v>
      </c>
      <c r="N134" s="6" t="str" cm="1">
        <f t="array" ref="N134">_xlfn.IFS(
    L134=1, "Fully Compliant",
    L134=0.5, "Observation",
    L134=0, "Non Compliant",
    OR(L134="NA", L134="N/A", L134=""), ""
)</f>
        <v>Fully Compliant</v>
      </c>
      <c r="O134" s="6" t="str">
        <f t="shared" si="8"/>
        <v>Pass</v>
      </c>
      <c r="P134" s="7" t="s">
        <v>357</v>
      </c>
      <c r="Q134" s="10"/>
      <c r="R134" s="8"/>
    </row>
    <row r="135" spans="1:18" s="5" customFormat="1" ht="83.25" customHeight="1">
      <c r="A135" s="65"/>
      <c r="B135" s="66"/>
      <c r="C135" s="75"/>
      <c r="D135" s="6">
        <v>131</v>
      </c>
      <c r="E135" s="7"/>
      <c r="F135" s="7" t="s">
        <v>358</v>
      </c>
      <c r="G135" s="6" t="s">
        <v>77</v>
      </c>
      <c r="H135" s="6" t="s">
        <v>78</v>
      </c>
      <c r="I135" s="6">
        <v>2</v>
      </c>
      <c r="J135" s="6" t="s">
        <v>765</v>
      </c>
      <c r="K135" s="6">
        <f t="shared" si="2"/>
        <v>1</v>
      </c>
      <c r="L135" s="6">
        <v>1</v>
      </c>
      <c r="M135" s="6">
        <f t="shared" si="7"/>
        <v>0</v>
      </c>
      <c r="N135" s="6" t="str" cm="1">
        <f t="array" ref="N135">_xlfn.IFS(
    L135=1, "Fully Compliant",
    L135=0.5, "Observation",
    L135=0, "Non Compliant",
    OR(L135="NA", L135="N/A", L135=""), ""
)</f>
        <v>Fully Compliant</v>
      </c>
      <c r="O135" s="6" t="str">
        <f t="shared" si="8"/>
        <v>Pass</v>
      </c>
      <c r="P135" s="7" t="s">
        <v>359</v>
      </c>
      <c r="Q135" s="10"/>
      <c r="R135" s="8"/>
    </row>
    <row r="136" spans="1:18" s="5" customFormat="1" ht="83.25" customHeight="1">
      <c r="A136" s="65"/>
      <c r="B136" s="66"/>
      <c r="C136" s="76"/>
      <c r="D136" s="6">
        <v>132</v>
      </c>
      <c r="E136" s="7"/>
      <c r="F136" s="7" t="s">
        <v>360</v>
      </c>
      <c r="G136" s="6" t="s">
        <v>75</v>
      </c>
      <c r="H136" s="6" t="s">
        <v>76</v>
      </c>
      <c r="I136" s="6">
        <v>3</v>
      </c>
      <c r="J136" s="6" t="s">
        <v>765</v>
      </c>
      <c r="K136" s="6">
        <f t="shared" si="2"/>
        <v>1</v>
      </c>
      <c r="L136" s="6">
        <v>1</v>
      </c>
      <c r="M136" s="6">
        <f t="shared" si="7"/>
        <v>0</v>
      </c>
      <c r="N136" s="6" t="str" cm="1">
        <f t="array" ref="N136">_xlfn.IFS(
    L136=1, "Fully Compliant",
    L136=0.5, "Observation",
    L136=0, "Non Compliant",
    OR(L136="NA", L136="N/A", L136=""), ""
)</f>
        <v>Fully Compliant</v>
      </c>
      <c r="O136" s="6" t="str">
        <f t="shared" si="8"/>
        <v>Pass</v>
      </c>
      <c r="P136" s="7" t="s">
        <v>361</v>
      </c>
      <c r="Q136" s="10"/>
      <c r="R136" s="8"/>
    </row>
    <row r="137" spans="1:18" s="5" customFormat="1" ht="63.75" customHeight="1">
      <c r="A137" s="65"/>
      <c r="B137" s="66"/>
      <c r="C137" s="9" t="s">
        <v>42</v>
      </c>
      <c r="D137" s="6">
        <v>133</v>
      </c>
      <c r="E137" s="11"/>
      <c r="F137" s="7" t="s">
        <v>362</v>
      </c>
      <c r="G137" s="6" t="s">
        <v>73</v>
      </c>
      <c r="H137" s="6" t="s">
        <v>74</v>
      </c>
      <c r="I137" s="6">
        <v>4</v>
      </c>
      <c r="J137" s="6" t="s">
        <v>765</v>
      </c>
      <c r="K137" s="6">
        <f t="shared" si="2"/>
        <v>1</v>
      </c>
      <c r="L137" s="6">
        <v>1</v>
      </c>
      <c r="M137" s="6">
        <f t="shared" si="7"/>
        <v>0</v>
      </c>
      <c r="N137" s="6" t="str" cm="1">
        <f t="array" ref="N137">_xlfn.IFS(
    L137=1, "Fully Compliant",
    L137=0.5, "Observation",
    L137=0, "Non Compliant",
    OR(L137="NA", L137="N/A", L137=""), ""
)</f>
        <v>Fully Compliant</v>
      </c>
      <c r="O137" s="6" t="str">
        <f t="shared" si="8"/>
        <v>Pass</v>
      </c>
      <c r="P137" s="7" t="s">
        <v>363</v>
      </c>
      <c r="Q137" s="8"/>
      <c r="R137" s="8"/>
    </row>
    <row r="138" spans="1:18" s="5" customFormat="1" ht="96" customHeight="1">
      <c r="A138" s="65"/>
      <c r="B138" s="74" t="s">
        <v>43</v>
      </c>
      <c r="C138" s="74" t="s">
        <v>44</v>
      </c>
      <c r="D138" s="6">
        <v>134</v>
      </c>
      <c r="E138" s="11"/>
      <c r="F138" s="7" t="s">
        <v>364</v>
      </c>
      <c r="G138" s="6" t="s">
        <v>73</v>
      </c>
      <c r="H138" s="6" t="s">
        <v>74</v>
      </c>
      <c r="I138" s="6">
        <v>4</v>
      </c>
      <c r="J138" s="6" t="s">
        <v>765</v>
      </c>
      <c r="K138" s="6">
        <f t="shared" si="2"/>
        <v>1</v>
      </c>
      <c r="L138" s="6">
        <v>1</v>
      </c>
      <c r="M138" s="6">
        <f t="shared" si="7"/>
        <v>0</v>
      </c>
      <c r="N138" s="6" t="str" cm="1">
        <f t="array" ref="N138">_xlfn.IFS(
    L138=1, "Fully Compliant",
    L138=0.5, "Observation",
    L138=0, "Non Compliant",
    OR(L138="NA", L138="N/A", L138=""), ""
)</f>
        <v>Fully Compliant</v>
      </c>
      <c r="O138" s="6" t="str">
        <f t="shared" si="8"/>
        <v>Pass</v>
      </c>
      <c r="P138" s="7" t="s">
        <v>365</v>
      </c>
      <c r="Q138" s="12"/>
      <c r="R138" s="8"/>
    </row>
    <row r="139" spans="1:18" s="5" customFormat="1" ht="45" customHeight="1">
      <c r="A139" s="65"/>
      <c r="B139" s="75"/>
      <c r="C139" s="75"/>
      <c r="D139" s="6">
        <v>135</v>
      </c>
      <c r="E139" s="7"/>
      <c r="F139" s="7" t="s">
        <v>366</v>
      </c>
      <c r="G139" s="6" t="s">
        <v>73</v>
      </c>
      <c r="H139" s="6" t="s">
        <v>74</v>
      </c>
      <c r="I139" s="6">
        <v>4</v>
      </c>
      <c r="J139" s="6" t="s">
        <v>765</v>
      </c>
      <c r="K139" s="6">
        <f t="shared" si="2"/>
        <v>1</v>
      </c>
      <c r="L139" s="6">
        <v>1</v>
      </c>
      <c r="M139" s="6">
        <f t="shared" si="7"/>
        <v>0</v>
      </c>
      <c r="N139" s="6" t="str" cm="1">
        <f t="array" ref="N139">_xlfn.IFS(
    L139=1, "Fully Compliant",
    L139=0.5, "Observation",
    L139=0, "Non Compliant",
    OR(L139="NA", L139="N/A", L139=""), ""
)</f>
        <v>Fully Compliant</v>
      </c>
      <c r="O139" s="6" t="str">
        <f t="shared" si="8"/>
        <v>Pass</v>
      </c>
      <c r="P139" s="7" t="s">
        <v>367</v>
      </c>
      <c r="Q139" s="12"/>
      <c r="R139" s="8"/>
    </row>
    <row r="140" spans="1:18" s="5" customFormat="1" ht="45" customHeight="1">
      <c r="A140" s="65"/>
      <c r="B140" s="75"/>
      <c r="C140" s="75"/>
      <c r="D140" s="6">
        <v>136</v>
      </c>
      <c r="E140" s="7"/>
      <c r="F140" s="7" t="s">
        <v>368</v>
      </c>
      <c r="G140" s="6" t="s">
        <v>77</v>
      </c>
      <c r="H140" s="6" t="s">
        <v>78</v>
      </c>
      <c r="I140" s="6">
        <v>2</v>
      </c>
      <c r="J140" s="6" t="s">
        <v>765</v>
      </c>
      <c r="K140" s="6">
        <f t="shared" si="2"/>
        <v>1</v>
      </c>
      <c r="L140" s="6">
        <v>1</v>
      </c>
      <c r="M140" s="6">
        <f t="shared" si="7"/>
        <v>0</v>
      </c>
      <c r="N140" s="6" t="str" cm="1">
        <f t="array" ref="N140">_xlfn.IFS(
    L140=1, "Fully Compliant",
    L140=0.5, "Observation",
    L140=0, "Non Compliant",
    OR(L140="NA", L140="N/A", L140=""), ""
)</f>
        <v>Fully Compliant</v>
      </c>
      <c r="O140" s="6" t="str">
        <f t="shared" si="8"/>
        <v>Pass</v>
      </c>
      <c r="P140" s="7" t="s">
        <v>370</v>
      </c>
      <c r="Q140" s="12"/>
      <c r="R140" s="8"/>
    </row>
    <row r="141" spans="1:18" s="5" customFormat="1" ht="45" customHeight="1">
      <c r="A141" s="65"/>
      <c r="B141" s="75"/>
      <c r="C141" s="75"/>
      <c r="D141" s="6">
        <v>137</v>
      </c>
      <c r="E141" s="7"/>
      <c r="F141" s="7" t="s">
        <v>371</v>
      </c>
      <c r="G141" s="6" t="s">
        <v>73</v>
      </c>
      <c r="H141" s="6" t="s">
        <v>74</v>
      </c>
      <c r="I141" s="6">
        <v>4</v>
      </c>
      <c r="J141" s="6" t="s">
        <v>766</v>
      </c>
      <c r="K141" s="6">
        <f t="shared" si="2"/>
        <v>1</v>
      </c>
      <c r="L141" s="6">
        <v>1</v>
      </c>
      <c r="M141" s="6">
        <f t="shared" si="7"/>
        <v>0</v>
      </c>
      <c r="N141" s="6" t="str" cm="1">
        <f t="array" ref="N141">_xlfn.IFS(
    L141=1, "Fully Compliant",
    L141=0.5, "Observation",
    L141=0, "Non Compliant",
    OR(L141="NA", L141="N/A", L141=""), ""
)</f>
        <v>Fully Compliant</v>
      </c>
      <c r="O141" s="6" t="str">
        <f t="shared" si="8"/>
        <v>Pass</v>
      </c>
      <c r="P141" s="7" t="s">
        <v>372</v>
      </c>
      <c r="Q141" s="12"/>
      <c r="R141" s="8"/>
    </row>
    <row r="142" spans="1:18" s="5" customFormat="1" ht="45" customHeight="1">
      <c r="A142" s="65"/>
      <c r="B142" s="75"/>
      <c r="C142" s="75"/>
      <c r="D142" s="6">
        <v>138</v>
      </c>
      <c r="E142" s="7"/>
      <c r="F142" s="7" t="s">
        <v>373</v>
      </c>
      <c r="G142" s="6" t="s">
        <v>73</v>
      </c>
      <c r="H142" s="6" t="s">
        <v>74</v>
      </c>
      <c r="I142" s="6">
        <v>4</v>
      </c>
      <c r="J142" s="6" t="s">
        <v>765</v>
      </c>
      <c r="K142" s="6">
        <f t="shared" si="2"/>
        <v>1</v>
      </c>
      <c r="L142" s="6">
        <v>1</v>
      </c>
      <c r="M142" s="6">
        <f t="shared" si="7"/>
        <v>0</v>
      </c>
      <c r="N142" s="6" t="str" cm="1">
        <f t="array" ref="N142">_xlfn.IFS(
    L142=1, "Fully Compliant",
    L142=0.5, "Observation",
    L142=0, "Non Compliant",
    OR(L142="NA", L142="N/A", L142=""), ""
)</f>
        <v>Fully Compliant</v>
      </c>
      <c r="O142" s="6" t="str">
        <f t="shared" si="8"/>
        <v>Pass</v>
      </c>
      <c r="P142" s="7" t="s">
        <v>374</v>
      </c>
      <c r="Q142" s="12"/>
      <c r="R142" s="8"/>
    </row>
    <row r="143" spans="1:18" s="5" customFormat="1" ht="45" customHeight="1">
      <c r="A143" s="65"/>
      <c r="B143" s="75"/>
      <c r="C143" s="75"/>
      <c r="D143" s="6">
        <v>139</v>
      </c>
      <c r="E143" s="7"/>
      <c r="F143" s="7" t="s">
        <v>375</v>
      </c>
      <c r="G143" s="6" t="s">
        <v>77</v>
      </c>
      <c r="H143" s="6" t="s">
        <v>78</v>
      </c>
      <c r="I143" s="6">
        <v>2</v>
      </c>
      <c r="J143" s="6" t="s">
        <v>765</v>
      </c>
      <c r="K143" s="6">
        <f t="shared" si="2"/>
        <v>1</v>
      </c>
      <c r="L143" s="6">
        <v>1</v>
      </c>
      <c r="M143" s="6">
        <f t="shared" si="7"/>
        <v>0</v>
      </c>
      <c r="N143" s="6" t="str" cm="1">
        <f t="array" ref="N143">_xlfn.IFS(
    L143=1, "Fully Compliant",
    L143=0.5, "Observation",
    L143=0, "Non Compliant",
    OR(L143="NA", L143="N/A", L143=""), ""
)</f>
        <v>Fully Compliant</v>
      </c>
      <c r="O143" s="6" t="str">
        <f t="shared" si="8"/>
        <v>Pass</v>
      </c>
      <c r="P143" s="7" t="s">
        <v>376</v>
      </c>
      <c r="Q143" s="12"/>
      <c r="R143" s="8"/>
    </row>
    <row r="144" spans="1:18" s="5" customFormat="1" ht="45" customHeight="1">
      <c r="A144" s="65"/>
      <c r="B144" s="75"/>
      <c r="C144" s="75"/>
      <c r="D144" s="6">
        <v>140</v>
      </c>
      <c r="E144" s="7"/>
      <c r="F144" s="7" t="s">
        <v>377</v>
      </c>
      <c r="G144" s="6" t="s">
        <v>73</v>
      </c>
      <c r="H144" s="6" t="s">
        <v>74</v>
      </c>
      <c r="I144" s="6">
        <v>4</v>
      </c>
      <c r="J144" s="6" t="s">
        <v>765</v>
      </c>
      <c r="K144" s="6">
        <f t="shared" si="2"/>
        <v>1</v>
      </c>
      <c r="L144" s="6">
        <v>1</v>
      </c>
      <c r="M144" s="6">
        <f t="shared" si="7"/>
        <v>0</v>
      </c>
      <c r="N144" s="6" t="str" cm="1">
        <f t="array" ref="N144">_xlfn.IFS(
    L144=1, "Fully Compliant",
    L144=0.5, "Observation",
    L144=0, "Non Compliant",
    OR(L144="NA", L144="N/A", L144=""), ""
)</f>
        <v>Fully Compliant</v>
      </c>
      <c r="O144" s="6" t="str">
        <f t="shared" si="8"/>
        <v>Pass</v>
      </c>
      <c r="P144" s="7" t="s">
        <v>378</v>
      </c>
      <c r="Q144" s="12"/>
      <c r="R144" s="8"/>
    </row>
    <row r="145" spans="1:18" s="5" customFormat="1" ht="45" customHeight="1">
      <c r="A145" s="65"/>
      <c r="B145" s="75"/>
      <c r="C145" s="75"/>
      <c r="D145" s="6">
        <v>141</v>
      </c>
      <c r="E145" s="7"/>
      <c r="F145" s="7" t="s">
        <v>379</v>
      </c>
      <c r="G145" s="6" t="s">
        <v>73</v>
      </c>
      <c r="H145" s="6" t="s">
        <v>74</v>
      </c>
      <c r="I145" s="6">
        <v>4</v>
      </c>
      <c r="J145" s="6" t="s">
        <v>765</v>
      </c>
      <c r="K145" s="6">
        <f t="shared" si="2"/>
        <v>1</v>
      </c>
      <c r="L145" s="6">
        <v>1</v>
      </c>
      <c r="M145" s="6">
        <f t="shared" si="7"/>
        <v>0</v>
      </c>
      <c r="N145" s="6" t="str" cm="1">
        <f t="array" ref="N145">_xlfn.IFS(
    L145=1, "Fully Compliant",
    L145=0.5, "Observation",
    L145=0, "Non Compliant",
    OR(L145="NA", L145="N/A", L145=""), ""
)</f>
        <v>Fully Compliant</v>
      </c>
      <c r="O145" s="6" t="str">
        <f t="shared" si="8"/>
        <v>Pass</v>
      </c>
      <c r="P145" s="7" t="s">
        <v>380</v>
      </c>
      <c r="Q145" s="12"/>
      <c r="R145" s="8"/>
    </row>
    <row r="146" spans="1:18" s="5" customFormat="1" ht="45" customHeight="1">
      <c r="A146" s="65"/>
      <c r="B146" s="75"/>
      <c r="C146" s="75"/>
      <c r="D146" s="6">
        <v>142</v>
      </c>
      <c r="E146" s="7"/>
      <c r="F146" s="7" t="s">
        <v>381</v>
      </c>
      <c r="G146" s="6" t="s">
        <v>77</v>
      </c>
      <c r="H146" s="6" t="s">
        <v>78</v>
      </c>
      <c r="I146" s="6">
        <v>2</v>
      </c>
      <c r="J146" s="6" t="s">
        <v>765</v>
      </c>
      <c r="K146" s="6">
        <f t="shared" si="2"/>
        <v>1</v>
      </c>
      <c r="L146" s="6">
        <v>1</v>
      </c>
      <c r="M146" s="6">
        <f t="shared" si="7"/>
        <v>0</v>
      </c>
      <c r="N146" s="6" t="str" cm="1">
        <f t="array" ref="N146">_xlfn.IFS(
    L146=1, "Fully Compliant",
    L146=0.5, "Observation",
    L146=0, "Non Compliant",
    OR(L146="NA", L146="N/A", L146=""), ""
)</f>
        <v>Fully Compliant</v>
      </c>
      <c r="O146" s="6" t="str">
        <f t="shared" si="8"/>
        <v>Pass</v>
      </c>
      <c r="P146" s="7" t="s">
        <v>382</v>
      </c>
      <c r="Q146" s="12"/>
      <c r="R146" s="8"/>
    </row>
    <row r="147" spans="1:18" s="5" customFormat="1" ht="45" customHeight="1">
      <c r="A147" s="65"/>
      <c r="B147" s="75"/>
      <c r="C147" s="75"/>
      <c r="D147" s="6">
        <v>143</v>
      </c>
      <c r="E147" s="7"/>
      <c r="F147" s="7" t="s">
        <v>383</v>
      </c>
      <c r="G147" s="6" t="s">
        <v>75</v>
      </c>
      <c r="H147" s="6" t="s">
        <v>76</v>
      </c>
      <c r="I147" s="6">
        <v>3</v>
      </c>
      <c r="J147" s="6" t="s">
        <v>765</v>
      </c>
      <c r="K147" s="6">
        <f t="shared" si="2"/>
        <v>1</v>
      </c>
      <c r="L147" s="6">
        <v>1</v>
      </c>
      <c r="M147" s="6">
        <f t="shared" si="7"/>
        <v>0</v>
      </c>
      <c r="N147" s="6" t="str" cm="1">
        <f t="array" ref="N147">_xlfn.IFS(
    L147=1, "Fully Compliant",
    L147=0.5, "Observation",
    L147=0, "Non Compliant",
    OR(L147="NA", L147="N/A", L147=""), ""
)</f>
        <v>Fully Compliant</v>
      </c>
      <c r="O147" s="6" t="str">
        <f t="shared" si="8"/>
        <v>Pass</v>
      </c>
      <c r="P147" s="7" t="s">
        <v>384</v>
      </c>
      <c r="Q147" s="12"/>
      <c r="R147" s="8"/>
    </row>
    <row r="148" spans="1:18" s="5" customFormat="1" ht="45" customHeight="1">
      <c r="A148" s="65"/>
      <c r="B148" s="76"/>
      <c r="C148" s="76"/>
      <c r="D148" s="6">
        <v>144</v>
      </c>
      <c r="E148" s="7"/>
      <c r="F148" s="7" t="s">
        <v>385</v>
      </c>
      <c r="G148" s="6" t="s">
        <v>73</v>
      </c>
      <c r="H148" s="6" t="s">
        <v>74</v>
      </c>
      <c r="I148" s="6">
        <v>4</v>
      </c>
      <c r="J148" s="6" t="s">
        <v>765</v>
      </c>
      <c r="K148" s="6">
        <f t="shared" si="2"/>
        <v>1</v>
      </c>
      <c r="L148" s="6">
        <v>1</v>
      </c>
      <c r="M148" s="6">
        <f t="shared" si="7"/>
        <v>0</v>
      </c>
      <c r="N148" s="6" t="str" cm="1">
        <f t="array" ref="N148">_xlfn.IFS(
    L148=1, "Fully Compliant",
    L148=0.5, "Observation",
    L148=0, "Non Compliant",
    OR(L148="NA", L148="N/A", L148=""), ""
)</f>
        <v>Fully Compliant</v>
      </c>
      <c r="O148" s="6" t="str">
        <f t="shared" si="8"/>
        <v>Pass</v>
      </c>
      <c r="P148" s="7" t="s">
        <v>386</v>
      </c>
      <c r="Q148" s="12"/>
      <c r="R148" s="8"/>
    </row>
    <row r="149" spans="1:18" s="5" customFormat="1" ht="55.25" customHeight="1">
      <c r="A149" s="65"/>
      <c r="B149" s="74" t="s">
        <v>45</v>
      </c>
      <c r="C149" s="66" t="s">
        <v>46</v>
      </c>
      <c r="D149" s="6">
        <v>145</v>
      </c>
      <c r="E149" s="7"/>
      <c r="F149" s="7" t="s">
        <v>387</v>
      </c>
      <c r="G149" s="6" t="s">
        <v>75</v>
      </c>
      <c r="H149" s="6" t="s">
        <v>76</v>
      </c>
      <c r="I149" s="6">
        <v>3</v>
      </c>
      <c r="J149" s="6" t="s">
        <v>765</v>
      </c>
      <c r="K149" s="6">
        <f t="shared" si="2"/>
        <v>1</v>
      </c>
      <c r="L149" s="6">
        <v>1</v>
      </c>
      <c r="M149" s="6">
        <f t="shared" si="7"/>
        <v>0</v>
      </c>
      <c r="N149" s="6" t="str" cm="1">
        <f t="array" ref="N149">_xlfn.IFS(
    L149=1, "Fully Compliant",
    L149=0.5, "Observation",
    L149=0, "Non Compliant",
    OR(L149="NA", L149="N/A", L149=""), ""
)</f>
        <v>Fully Compliant</v>
      </c>
      <c r="O149" s="6" t="str">
        <f t="shared" si="8"/>
        <v>Pass</v>
      </c>
      <c r="P149" s="7" t="s">
        <v>388</v>
      </c>
      <c r="Q149" s="10"/>
      <c r="R149" s="8"/>
    </row>
    <row r="150" spans="1:18" s="5" customFormat="1" ht="55.5" customHeight="1">
      <c r="A150" s="65"/>
      <c r="B150" s="75"/>
      <c r="C150" s="66"/>
      <c r="D150" s="6">
        <v>146</v>
      </c>
      <c r="E150" s="7"/>
      <c r="F150" s="7" t="s">
        <v>389</v>
      </c>
      <c r="G150" s="6" t="s">
        <v>73</v>
      </c>
      <c r="H150" s="6" t="s">
        <v>74</v>
      </c>
      <c r="I150" s="6">
        <v>4</v>
      </c>
      <c r="J150" s="6" t="s">
        <v>766</v>
      </c>
      <c r="K150" s="6">
        <f t="shared" si="2"/>
        <v>1</v>
      </c>
      <c r="L150" s="6">
        <v>1</v>
      </c>
      <c r="M150" s="6">
        <f t="shared" si="7"/>
        <v>0</v>
      </c>
      <c r="N150" s="6" t="str" cm="1">
        <f t="array" ref="N150">_xlfn.IFS(
    L150=1, "Fully Compliant",
    L150=0.5, "Observation",
    L150=0, "Non Compliant",
    OR(L150="NA", L150="N/A", L150=""), ""
)</f>
        <v>Fully Compliant</v>
      </c>
      <c r="O150" s="6" t="str">
        <f t="shared" si="8"/>
        <v>Pass</v>
      </c>
      <c r="P150" s="7" t="s">
        <v>390</v>
      </c>
      <c r="Q150" s="10"/>
      <c r="R150" s="8"/>
    </row>
    <row r="151" spans="1:18" s="5" customFormat="1" ht="57" customHeight="1">
      <c r="A151" s="65"/>
      <c r="B151" s="75"/>
      <c r="C151" s="74" t="s">
        <v>47</v>
      </c>
      <c r="D151" s="6">
        <v>147</v>
      </c>
      <c r="E151" s="11"/>
      <c r="F151" s="7" t="s">
        <v>391</v>
      </c>
      <c r="G151" s="6" t="s">
        <v>77</v>
      </c>
      <c r="H151" s="6" t="s">
        <v>78</v>
      </c>
      <c r="I151" s="6">
        <v>2</v>
      </c>
      <c r="J151" s="6" t="s">
        <v>765</v>
      </c>
      <c r="K151" s="6">
        <f t="shared" si="2"/>
        <v>1</v>
      </c>
      <c r="L151" s="6">
        <v>1</v>
      </c>
      <c r="M151" s="6">
        <f t="shared" si="7"/>
        <v>0</v>
      </c>
      <c r="N151" s="6" t="str" cm="1">
        <f t="array" ref="N151">_xlfn.IFS(
    L151=1, "Fully Compliant",
    L151=0.5, "Observation",
    L151=0, "Non Compliant",
    OR(L151="NA", L151="N/A", L151=""), ""
)</f>
        <v>Fully Compliant</v>
      </c>
      <c r="O151" s="6" t="str">
        <f t="shared" si="8"/>
        <v>Pass</v>
      </c>
      <c r="P151" s="7" t="s">
        <v>392</v>
      </c>
      <c r="Q151" s="8"/>
      <c r="R151" s="8"/>
    </row>
    <row r="152" spans="1:18" s="5" customFormat="1" ht="57" customHeight="1">
      <c r="A152" s="65"/>
      <c r="B152" s="75"/>
      <c r="C152" s="76"/>
      <c r="D152" s="6">
        <v>148</v>
      </c>
      <c r="E152" s="11"/>
      <c r="F152" s="7" t="s">
        <v>393</v>
      </c>
      <c r="G152" s="6" t="s">
        <v>73</v>
      </c>
      <c r="H152" s="6" t="s">
        <v>74</v>
      </c>
      <c r="I152" s="6">
        <v>4</v>
      </c>
      <c r="J152" s="6" t="s">
        <v>765</v>
      </c>
      <c r="K152" s="6">
        <f t="shared" si="2"/>
        <v>1</v>
      </c>
      <c r="L152" s="6">
        <v>1</v>
      </c>
      <c r="M152" s="6">
        <f t="shared" si="7"/>
        <v>0</v>
      </c>
      <c r="N152" s="6" t="str" cm="1">
        <f t="array" ref="N152">_xlfn.IFS(
    L152=1, "Fully Compliant",
    L152=0.5, "Observation",
    L152=0, "Non Compliant",
    OR(L152="NA", L152="N/A", L152=""), ""
)</f>
        <v>Fully Compliant</v>
      </c>
      <c r="O152" s="6" t="str">
        <f t="shared" si="8"/>
        <v>Pass</v>
      </c>
      <c r="P152" s="7" t="s">
        <v>394</v>
      </c>
      <c r="Q152" s="8"/>
      <c r="R152" s="8"/>
    </row>
    <row r="153" spans="1:18" s="5" customFormat="1" ht="48" customHeight="1">
      <c r="A153" s="65"/>
      <c r="B153" s="75"/>
      <c r="C153" s="74" t="s">
        <v>48</v>
      </c>
      <c r="D153" s="6">
        <v>149</v>
      </c>
      <c r="E153" s="11"/>
      <c r="F153" s="7" t="s">
        <v>395</v>
      </c>
      <c r="G153" s="6" t="s">
        <v>75</v>
      </c>
      <c r="H153" s="6" t="s">
        <v>76</v>
      </c>
      <c r="I153" s="6">
        <v>3</v>
      </c>
      <c r="J153" s="6" t="s">
        <v>765</v>
      </c>
      <c r="K153" s="6">
        <f t="shared" si="2"/>
        <v>1</v>
      </c>
      <c r="L153" s="6">
        <v>1</v>
      </c>
      <c r="M153" s="6">
        <f t="shared" si="7"/>
        <v>0</v>
      </c>
      <c r="N153" s="6" t="str" cm="1">
        <f t="array" ref="N153">_xlfn.IFS(
    L153=1, "Fully Compliant",
    L153=0.5, "Observation",
    L153=0, "Non Compliant",
    OR(L153="NA", L153="N/A", L153=""), ""
)</f>
        <v>Fully Compliant</v>
      </c>
      <c r="O153" s="6" t="str">
        <f t="shared" si="8"/>
        <v>Pass</v>
      </c>
      <c r="P153" s="7" t="s">
        <v>396</v>
      </c>
      <c r="Q153" s="8"/>
      <c r="R153" s="8"/>
    </row>
    <row r="154" spans="1:18" s="5" customFormat="1" ht="78" customHeight="1">
      <c r="A154" s="65"/>
      <c r="B154" s="75"/>
      <c r="C154" s="75"/>
      <c r="D154" s="6">
        <v>150</v>
      </c>
      <c r="E154" s="7"/>
      <c r="F154" s="7" t="s">
        <v>397</v>
      </c>
      <c r="G154" s="6" t="s">
        <v>79</v>
      </c>
      <c r="H154" s="6" t="s">
        <v>74</v>
      </c>
      <c r="I154" s="6">
        <v>4</v>
      </c>
      <c r="J154" s="6" t="s">
        <v>765</v>
      </c>
      <c r="K154" s="6">
        <f t="shared" si="2"/>
        <v>1</v>
      </c>
      <c r="L154" s="6">
        <v>1</v>
      </c>
      <c r="M154" s="6">
        <f t="shared" si="7"/>
        <v>0</v>
      </c>
      <c r="N154" s="6" t="str" cm="1">
        <f t="array" ref="N154">_xlfn.IFS(
    L154=1, "Fully Compliant",
    L154=0.5, "Observation",
    L154=0, "Non Compliant",
    OR(L154="NA", L154="N/A", L154=""), ""
)</f>
        <v>Fully Compliant</v>
      </c>
      <c r="O154" s="6" t="str">
        <f t="shared" si="8"/>
        <v>Pass</v>
      </c>
      <c r="P154" s="7" t="s">
        <v>398</v>
      </c>
      <c r="Q154" s="8"/>
      <c r="R154" s="8"/>
    </row>
    <row r="155" spans="1:18" s="5" customFormat="1" ht="47.4" customHeight="1">
      <c r="A155" s="65"/>
      <c r="B155" s="75"/>
      <c r="C155" s="75"/>
      <c r="D155" s="6">
        <v>151</v>
      </c>
      <c r="E155" s="7"/>
      <c r="F155" s="7" t="s">
        <v>399</v>
      </c>
      <c r="G155" s="6" t="s">
        <v>79</v>
      </c>
      <c r="H155" s="6" t="s">
        <v>74</v>
      </c>
      <c r="I155" s="6">
        <v>4</v>
      </c>
      <c r="J155" s="6" t="s">
        <v>765</v>
      </c>
      <c r="K155" s="6">
        <f t="shared" si="2"/>
        <v>1</v>
      </c>
      <c r="L155" s="6">
        <v>1</v>
      </c>
      <c r="M155" s="6">
        <f t="shared" si="7"/>
        <v>0</v>
      </c>
      <c r="N155" s="6" t="str" cm="1">
        <f t="array" ref="N155">_xlfn.IFS(
    L155=1, "Fully Compliant",
    L155=0.5, "Observation",
    L155=0, "Non Compliant",
    OR(L155="NA", L155="N/A", L155=""), ""
)</f>
        <v>Fully Compliant</v>
      </c>
      <c r="O155" s="6" t="str">
        <f t="shared" si="8"/>
        <v>Pass</v>
      </c>
      <c r="P155" s="7" t="s">
        <v>400</v>
      </c>
      <c r="Q155" s="8"/>
      <c r="R155" s="8"/>
    </row>
    <row r="156" spans="1:18" s="5" customFormat="1" ht="47.4" customHeight="1">
      <c r="A156" s="65"/>
      <c r="B156" s="75"/>
      <c r="C156" s="75"/>
      <c r="D156" s="6">
        <v>152</v>
      </c>
      <c r="E156" s="7"/>
      <c r="F156" s="7" t="s">
        <v>401</v>
      </c>
      <c r="G156" s="6" t="s">
        <v>73</v>
      </c>
      <c r="H156" s="6" t="s">
        <v>74</v>
      </c>
      <c r="I156" s="6">
        <v>4</v>
      </c>
      <c r="J156" s="6" t="s">
        <v>765</v>
      </c>
      <c r="K156" s="6">
        <f t="shared" si="2"/>
        <v>1</v>
      </c>
      <c r="L156" s="6">
        <v>1</v>
      </c>
      <c r="M156" s="6">
        <f t="shared" si="7"/>
        <v>0</v>
      </c>
      <c r="N156" s="6" t="str" cm="1">
        <f t="array" ref="N156">_xlfn.IFS(
    L156=1, "Fully Compliant",
    L156=0.5, "Observation",
    L156=0, "Non Compliant",
    OR(L156="NA", L156="N/A", L156=""), ""
)</f>
        <v>Fully Compliant</v>
      </c>
      <c r="O156" s="6" t="str">
        <f t="shared" si="8"/>
        <v>Pass</v>
      </c>
      <c r="P156" s="7" t="s">
        <v>402</v>
      </c>
      <c r="Q156" s="8"/>
      <c r="R156" s="8"/>
    </row>
    <row r="157" spans="1:18" s="5" customFormat="1" ht="47.4" customHeight="1">
      <c r="A157" s="65"/>
      <c r="B157" s="75"/>
      <c r="C157" s="75"/>
      <c r="D157" s="6">
        <v>153</v>
      </c>
      <c r="E157" s="7"/>
      <c r="F157" s="7" t="s">
        <v>403</v>
      </c>
      <c r="G157" s="6" t="s">
        <v>73</v>
      </c>
      <c r="H157" s="6" t="s">
        <v>74</v>
      </c>
      <c r="I157" s="6">
        <v>4</v>
      </c>
      <c r="J157" s="6" t="s">
        <v>765</v>
      </c>
      <c r="K157" s="6">
        <f t="shared" si="2"/>
        <v>1</v>
      </c>
      <c r="L157" s="6">
        <v>1</v>
      </c>
      <c r="M157" s="6">
        <f t="shared" si="7"/>
        <v>0</v>
      </c>
      <c r="N157" s="6" t="str" cm="1">
        <f t="array" ref="N157">_xlfn.IFS(
    L157=1, "Fully Compliant",
    L157=0.5, "Observation",
    L157=0, "Non Compliant",
    OR(L157="NA", L157="N/A", L157=""), ""
)</f>
        <v>Fully Compliant</v>
      </c>
      <c r="O157" s="6" t="str">
        <f t="shared" si="8"/>
        <v>Pass</v>
      </c>
      <c r="P157" s="7" t="s">
        <v>404</v>
      </c>
      <c r="Q157" s="8"/>
      <c r="R157" s="8"/>
    </row>
    <row r="158" spans="1:18" s="5" customFormat="1" ht="63.65" customHeight="1">
      <c r="A158" s="65"/>
      <c r="B158" s="75"/>
      <c r="C158" s="75"/>
      <c r="D158" s="6">
        <v>154</v>
      </c>
      <c r="E158" s="7"/>
      <c r="F158" s="7" t="s">
        <v>405</v>
      </c>
      <c r="G158" s="6" t="s">
        <v>79</v>
      </c>
      <c r="H158" s="6" t="s">
        <v>74</v>
      </c>
      <c r="I158" s="6">
        <v>4</v>
      </c>
      <c r="J158" s="6" t="s">
        <v>765</v>
      </c>
      <c r="K158" s="6">
        <f t="shared" si="2"/>
        <v>1</v>
      </c>
      <c r="L158" s="6">
        <v>1</v>
      </c>
      <c r="M158" s="6">
        <f t="shared" si="7"/>
        <v>0</v>
      </c>
      <c r="N158" s="6" t="str" cm="1">
        <f t="array" ref="N158">_xlfn.IFS(
    L158=1, "Fully Compliant",
    L158=0.5, "Observation",
    L158=0, "Non Compliant",
    OR(L158="NA", L158="N/A", L158=""), ""
)</f>
        <v>Fully Compliant</v>
      </c>
      <c r="O158" s="6" t="str">
        <f t="shared" si="8"/>
        <v>Pass</v>
      </c>
      <c r="P158" s="7" t="s">
        <v>406</v>
      </c>
      <c r="Q158" s="8"/>
      <c r="R158" s="8"/>
    </row>
    <row r="159" spans="1:18" s="5" customFormat="1" ht="63.65" customHeight="1">
      <c r="A159" s="65"/>
      <c r="B159" s="75"/>
      <c r="C159" s="75"/>
      <c r="D159" s="6">
        <v>155</v>
      </c>
      <c r="E159" s="7"/>
      <c r="F159" s="7" t="s">
        <v>407</v>
      </c>
      <c r="G159" s="6" t="s">
        <v>79</v>
      </c>
      <c r="H159" s="6" t="s">
        <v>74</v>
      </c>
      <c r="I159" s="6">
        <v>4</v>
      </c>
      <c r="J159" s="6" t="s">
        <v>765</v>
      </c>
      <c r="K159" s="6">
        <f t="shared" si="2"/>
        <v>1</v>
      </c>
      <c r="L159" s="6">
        <v>1</v>
      </c>
      <c r="M159" s="6">
        <f t="shared" si="7"/>
        <v>0</v>
      </c>
      <c r="N159" s="6" t="str" cm="1">
        <f t="array" ref="N159">_xlfn.IFS(
    L159=1, "Fully Compliant",
    L159=0.5, "Observation",
    L159=0, "Non Compliant",
    OR(L159="NA", L159="N/A", L159=""), ""
)</f>
        <v>Fully Compliant</v>
      </c>
      <c r="O159" s="6" t="str">
        <f t="shared" si="8"/>
        <v>Pass</v>
      </c>
      <c r="P159" s="7" t="s">
        <v>408</v>
      </c>
      <c r="Q159" s="8"/>
      <c r="R159" s="8"/>
    </row>
    <row r="160" spans="1:18" s="5" customFormat="1" ht="66.650000000000006" customHeight="1">
      <c r="A160" s="65"/>
      <c r="B160" s="75"/>
      <c r="C160" s="75"/>
      <c r="D160" s="6">
        <v>156</v>
      </c>
      <c r="E160" s="7"/>
      <c r="F160" s="7" t="s">
        <v>409</v>
      </c>
      <c r="G160" s="6" t="s">
        <v>79</v>
      </c>
      <c r="H160" s="6" t="s">
        <v>74</v>
      </c>
      <c r="I160" s="6">
        <v>4</v>
      </c>
      <c r="J160" s="6" t="s">
        <v>765</v>
      </c>
      <c r="K160" s="6">
        <f t="shared" si="2"/>
        <v>1</v>
      </c>
      <c r="L160" s="6">
        <v>1</v>
      </c>
      <c r="M160" s="6">
        <f t="shared" si="7"/>
        <v>0</v>
      </c>
      <c r="N160" s="6" t="str" cm="1">
        <f t="array" ref="N160">_xlfn.IFS(
    L160=1, "Fully Compliant",
    L160=0.5, "Observation",
    L160=0, "Non Compliant",
    OR(L160="NA", L160="N/A", L160=""), ""
)</f>
        <v>Fully Compliant</v>
      </c>
      <c r="O160" s="6" t="str">
        <f t="shared" si="8"/>
        <v>Pass</v>
      </c>
      <c r="P160" s="7" t="s">
        <v>410</v>
      </c>
      <c r="Q160" s="8"/>
      <c r="R160" s="8"/>
    </row>
    <row r="161" spans="1:18" s="5" customFormat="1" ht="48" customHeight="1">
      <c r="A161" s="65"/>
      <c r="B161" s="75"/>
      <c r="C161" s="75"/>
      <c r="D161" s="6">
        <v>157</v>
      </c>
      <c r="E161" s="7"/>
      <c r="F161" s="7" t="s">
        <v>411</v>
      </c>
      <c r="G161" s="6" t="s">
        <v>79</v>
      </c>
      <c r="H161" s="6" t="s">
        <v>74</v>
      </c>
      <c r="I161" s="6">
        <v>4</v>
      </c>
      <c r="J161" s="6" t="s">
        <v>765</v>
      </c>
      <c r="K161" s="6">
        <f t="shared" si="2"/>
        <v>1</v>
      </c>
      <c r="L161" s="6">
        <v>1</v>
      </c>
      <c r="M161" s="6">
        <f t="shared" si="7"/>
        <v>0</v>
      </c>
      <c r="N161" s="6" t="str" cm="1">
        <f t="array" ref="N161">_xlfn.IFS(
    L161=1, "Fully Compliant",
    L161=0.5, "Observation",
    L161=0, "Non Compliant",
    OR(L161="NA", L161="N/A", L161=""), ""
)</f>
        <v>Fully Compliant</v>
      </c>
      <c r="O161" s="6" t="str">
        <f t="shared" si="8"/>
        <v>Pass</v>
      </c>
      <c r="P161" s="7" t="s">
        <v>412</v>
      </c>
      <c r="Q161" s="8"/>
      <c r="R161" s="8"/>
    </row>
    <row r="162" spans="1:18" s="5" customFormat="1" ht="82.25" customHeight="1">
      <c r="A162" s="65"/>
      <c r="B162" s="75"/>
      <c r="C162" s="75"/>
      <c r="D162" s="6">
        <v>158</v>
      </c>
      <c r="E162" s="7"/>
      <c r="F162" s="7" t="s">
        <v>413</v>
      </c>
      <c r="G162" s="6" t="s">
        <v>79</v>
      </c>
      <c r="H162" s="6" t="s">
        <v>74</v>
      </c>
      <c r="I162" s="6">
        <v>4</v>
      </c>
      <c r="J162" s="6" t="s">
        <v>765</v>
      </c>
      <c r="K162" s="6">
        <f t="shared" si="2"/>
        <v>1</v>
      </c>
      <c r="L162" s="6">
        <v>1</v>
      </c>
      <c r="M162" s="6">
        <f t="shared" si="7"/>
        <v>0</v>
      </c>
      <c r="N162" s="6" t="str" cm="1">
        <f t="array" ref="N162">_xlfn.IFS(
    L162=1, "Fully Compliant",
    L162=0.5, "Observation",
    L162=0, "Non Compliant",
    OR(L162="NA", L162="N/A", L162=""), ""
)</f>
        <v>Fully Compliant</v>
      </c>
      <c r="O162" s="6" t="str">
        <f t="shared" si="8"/>
        <v>Pass</v>
      </c>
      <c r="P162" s="7" t="s">
        <v>414</v>
      </c>
      <c r="Q162" s="8"/>
      <c r="R162" s="8"/>
    </row>
    <row r="163" spans="1:18" s="5" customFormat="1" ht="48" customHeight="1">
      <c r="A163" s="65"/>
      <c r="B163" s="75"/>
      <c r="C163" s="75"/>
      <c r="D163" s="6">
        <v>159</v>
      </c>
      <c r="E163" s="7"/>
      <c r="F163" s="7" t="s">
        <v>415</v>
      </c>
      <c r="G163" s="6" t="s">
        <v>79</v>
      </c>
      <c r="H163" s="6" t="s">
        <v>74</v>
      </c>
      <c r="I163" s="6">
        <v>4</v>
      </c>
      <c r="J163" s="6" t="s">
        <v>766</v>
      </c>
      <c r="K163" s="6">
        <f t="shared" si="2"/>
        <v>1</v>
      </c>
      <c r="L163" s="6">
        <v>1</v>
      </c>
      <c r="M163" s="6">
        <f t="shared" si="7"/>
        <v>0</v>
      </c>
      <c r="N163" s="6" t="str" cm="1">
        <f t="array" ref="N163">_xlfn.IFS(
    L163=1, "Fully Compliant",
    L163=0.5, "Observation",
    L163=0, "Non Compliant",
    OR(L163="NA", L163="N/A", L163=""), ""
)</f>
        <v>Fully Compliant</v>
      </c>
      <c r="O163" s="6" t="str">
        <f t="shared" si="8"/>
        <v>Pass</v>
      </c>
      <c r="P163" s="7" t="s">
        <v>416</v>
      </c>
      <c r="Q163" s="8"/>
      <c r="R163" s="8"/>
    </row>
    <row r="164" spans="1:18" s="5" customFormat="1" ht="48" customHeight="1">
      <c r="A164" s="65"/>
      <c r="B164" s="75"/>
      <c r="C164" s="75"/>
      <c r="D164" s="6">
        <v>160</v>
      </c>
      <c r="E164" s="7"/>
      <c r="F164" s="7" t="s">
        <v>417</v>
      </c>
      <c r="G164" s="6" t="s">
        <v>73</v>
      </c>
      <c r="H164" s="6" t="s">
        <v>74</v>
      </c>
      <c r="I164" s="6">
        <v>4</v>
      </c>
      <c r="J164" s="6" t="s">
        <v>766</v>
      </c>
      <c r="K164" s="6">
        <f t="shared" si="2"/>
        <v>1</v>
      </c>
      <c r="L164" s="6">
        <v>1</v>
      </c>
      <c r="M164" s="6">
        <f t="shared" si="7"/>
        <v>0</v>
      </c>
      <c r="N164" s="6" t="str" cm="1">
        <f t="array" ref="N164">_xlfn.IFS(
    L164=1, "Fully Compliant",
    L164=0.5, "Observation",
    L164=0, "Non Compliant",
    OR(L164="NA", L164="N/A", L164=""), ""
)</f>
        <v>Fully Compliant</v>
      </c>
      <c r="O164" s="6" t="str">
        <f t="shared" si="8"/>
        <v>Pass</v>
      </c>
      <c r="P164" s="7" t="s">
        <v>418</v>
      </c>
      <c r="Q164" s="8"/>
      <c r="R164" s="8"/>
    </row>
    <row r="165" spans="1:18" s="5" customFormat="1" ht="48" customHeight="1">
      <c r="A165" s="65"/>
      <c r="B165" s="75"/>
      <c r="C165" s="75"/>
      <c r="D165" s="6">
        <v>161</v>
      </c>
      <c r="E165" s="7"/>
      <c r="F165" s="7" t="s">
        <v>419</v>
      </c>
      <c r="G165" s="6" t="s">
        <v>73</v>
      </c>
      <c r="H165" s="6" t="s">
        <v>74</v>
      </c>
      <c r="I165" s="6">
        <v>4</v>
      </c>
      <c r="J165" s="6" t="s">
        <v>766</v>
      </c>
      <c r="K165" s="6">
        <f t="shared" si="2"/>
        <v>1</v>
      </c>
      <c r="L165" s="6">
        <v>1</v>
      </c>
      <c r="M165" s="6">
        <f t="shared" si="7"/>
        <v>0</v>
      </c>
      <c r="N165" s="6" t="str" cm="1">
        <f t="array" ref="N165">_xlfn.IFS(
    L165=1, "Fully Compliant",
    L165=0.5, "Observation",
    L165=0, "Non Compliant",
    OR(L165="NA", L165="N/A", L165=""), ""
)</f>
        <v>Fully Compliant</v>
      </c>
      <c r="O165" s="6" t="str">
        <f t="shared" si="8"/>
        <v>Pass</v>
      </c>
      <c r="P165" s="7" t="s">
        <v>420</v>
      </c>
      <c r="Q165" s="8"/>
      <c r="R165" s="8"/>
    </row>
    <row r="166" spans="1:18" s="5" customFormat="1" ht="74" customHeight="1">
      <c r="A166" s="65"/>
      <c r="B166" s="75"/>
      <c r="C166" s="75"/>
      <c r="D166" s="6">
        <v>162</v>
      </c>
      <c r="E166" s="7"/>
      <c r="F166" s="7" t="s">
        <v>421</v>
      </c>
      <c r="G166" s="6" t="s">
        <v>73</v>
      </c>
      <c r="H166" s="6" t="s">
        <v>74</v>
      </c>
      <c r="I166" s="6">
        <v>4</v>
      </c>
      <c r="J166" s="6" t="s">
        <v>765</v>
      </c>
      <c r="K166" s="6">
        <f t="shared" si="2"/>
        <v>1</v>
      </c>
      <c r="L166" s="6">
        <v>1</v>
      </c>
      <c r="M166" s="6">
        <f t="shared" si="7"/>
        <v>0</v>
      </c>
      <c r="N166" s="6" t="str" cm="1">
        <f t="array" ref="N166">_xlfn.IFS(
    L166=1, "Fully Compliant",
    L166=0.5, "Observation",
    L166=0, "Non Compliant",
    OR(L166="NA", L166="N/A", L166=""), ""
)</f>
        <v>Fully Compliant</v>
      </c>
      <c r="O166" s="6" t="str">
        <f t="shared" si="8"/>
        <v>Pass</v>
      </c>
      <c r="P166" s="7" t="s">
        <v>422</v>
      </c>
      <c r="Q166" s="8"/>
      <c r="R166" s="8"/>
    </row>
    <row r="167" spans="1:18" s="5" customFormat="1" ht="74" customHeight="1">
      <c r="A167" s="65"/>
      <c r="B167" s="75"/>
      <c r="C167" s="75"/>
      <c r="D167" s="6">
        <v>163</v>
      </c>
      <c r="E167" s="7"/>
      <c r="F167" s="7" t="s">
        <v>423</v>
      </c>
      <c r="G167" s="6" t="s">
        <v>73</v>
      </c>
      <c r="H167" s="6" t="s">
        <v>74</v>
      </c>
      <c r="I167" s="6">
        <v>4</v>
      </c>
      <c r="J167" s="6" t="s">
        <v>765</v>
      </c>
      <c r="K167" s="6">
        <f t="shared" si="2"/>
        <v>1</v>
      </c>
      <c r="L167" s="6">
        <v>1</v>
      </c>
      <c r="M167" s="6">
        <f t="shared" si="7"/>
        <v>0</v>
      </c>
      <c r="N167" s="6" t="str" cm="1">
        <f t="array" ref="N167">_xlfn.IFS(
    L167=1, "Fully Compliant",
    L167=0.5, "Observation",
    L167=0, "Non Compliant",
    OR(L167="NA", L167="N/A", L167=""), ""
)</f>
        <v>Fully Compliant</v>
      </c>
      <c r="O167" s="6" t="str">
        <f t="shared" si="8"/>
        <v>Pass</v>
      </c>
      <c r="P167" s="7" t="s">
        <v>424</v>
      </c>
      <c r="Q167" s="8"/>
      <c r="R167" s="8"/>
    </row>
    <row r="168" spans="1:18" s="5" customFormat="1" ht="48" customHeight="1">
      <c r="A168" s="65"/>
      <c r="B168" s="75"/>
      <c r="C168" s="75"/>
      <c r="D168" s="6">
        <v>164</v>
      </c>
      <c r="E168" s="7"/>
      <c r="F168" s="7" t="s">
        <v>425</v>
      </c>
      <c r="G168" s="6" t="s">
        <v>79</v>
      </c>
      <c r="H168" s="6" t="s">
        <v>74</v>
      </c>
      <c r="I168" s="6">
        <v>4</v>
      </c>
      <c r="J168" s="6" t="s">
        <v>765</v>
      </c>
      <c r="K168" s="6">
        <f t="shared" si="2"/>
        <v>1</v>
      </c>
      <c r="L168" s="6">
        <v>1</v>
      </c>
      <c r="M168" s="6">
        <f t="shared" si="7"/>
        <v>0</v>
      </c>
      <c r="N168" s="6" t="str" cm="1">
        <f t="array" ref="N168">_xlfn.IFS(
    L168=1, "Fully Compliant",
    L168=0.5, "Observation",
    L168=0, "Non Compliant",
    OR(L168="NA", L168="N/A", L168=""), ""
)</f>
        <v>Fully Compliant</v>
      </c>
      <c r="O168" s="6" t="str">
        <f t="shared" si="8"/>
        <v>Pass</v>
      </c>
      <c r="P168" s="7" t="s">
        <v>426</v>
      </c>
      <c r="Q168" s="8"/>
      <c r="R168" s="8"/>
    </row>
    <row r="169" spans="1:18" s="5" customFormat="1" ht="48" customHeight="1">
      <c r="A169" s="65"/>
      <c r="B169" s="75"/>
      <c r="C169" s="75"/>
      <c r="D169" s="6">
        <v>165</v>
      </c>
      <c r="E169" s="7"/>
      <c r="F169" s="7" t="s">
        <v>427</v>
      </c>
      <c r="G169" s="6" t="s">
        <v>73</v>
      </c>
      <c r="H169" s="6" t="s">
        <v>74</v>
      </c>
      <c r="I169" s="6">
        <v>4</v>
      </c>
      <c r="J169" s="6" t="s">
        <v>766</v>
      </c>
      <c r="K169" s="6">
        <f t="shared" si="2"/>
        <v>1</v>
      </c>
      <c r="L169" s="6">
        <v>1</v>
      </c>
      <c r="M169" s="6">
        <f t="shared" si="7"/>
        <v>0</v>
      </c>
      <c r="N169" s="6" t="str" cm="1">
        <f t="array" ref="N169">_xlfn.IFS(
    L169=1, "Fully Compliant",
    L169=0.5, "Observation",
    L169=0, "Non Compliant",
    OR(L169="NA", L169="N/A", L169=""), ""
)</f>
        <v>Fully Compliant</v>
      </c>
      <c r="O169" s="6" t="str">
        <f t="shared" si="8"/>
        <v>Pass</v>
      </c>
      <c r="P169" s="7" t="s">
        <v>428</v>
      </c>
      <c r="Q169" s="8"/>
      <c r="R169" s="8"/>
    </row>
    <row r="170" spans="1:18" s="5" customFormat="1" ht="64.25" customHeight="1">
      <c r="A170" s="65"/>
      <c r="B170" s="75"/>
      <c r="C170" s="75"/>
      <c r="D170" s="6">
        <v>166</v>
      </c>
      <c r="E170" s="7"/>
      <c r="F170" s="7" t="s">
        <v>429</v>
      </c>
      <c r="G170" s="6" t="s">
        <v>79</v>
      </c>
      <c r="H170" s="6" t="s">
        <v>74</v>
      </c>
      <c r="I170" s="6">
        <v>4</v>
      </c>
      <c r="J170" s="6" t="s">
        <v>765</v>
      </c>
      <c r="K170" s="6">
        <f t="shared" si="2"/>
        <v>1</v>
      </c>
      <c r="L170" s="6">
        <v>1</v>
      </c>
      <c r="M170" s="6">
        <f t="shared" si="7"/>
        <v>0</v>
      </c>
      <c r="N170" s="6" t="str" cm="1">
        <f t="array" ref="N170">_xlfn.IFS(
    L170=1, "Fully Compliant",
    L170=0.5, "Observation",
    L170=0, "Non Compliant",
    OR(L170="NA", L170="N/A", L170=""), ""
)</f>
        <v>Fully Compliant</v>
      </c>
      <c r="O170" s="6" t="str">
        <f t="shared" si="8"/>
        <v>Pass</v>
      </c>
      <c r="P170" s="7" t="s">
        <v>430</v>
      </c>
      <c r="Q170" s="8"/>
      <c r="R170" s="8"/>
    </row>
    <row r="171" spans="1:18" s="5" customFormat="1" ht="48" customHeight="1">
      <c r="A171" s="65"/>
      <c r="B171" s="75"/>
      <c r="C171" s="75"/>
      <c r="D171" s="6">
        <v>167</v>
      </c>
      <c r="E171" s="7"/>
      <c r="F171" s="7" t="s">
        <v>431</v>
      </c>
      <c r="G171" s="6" t="s">
        <v>79</v>
      </c>
      <c r="H171" s="6" t="s">
        <v>74</v>
      </c>
      <c r="I171" s="6">
        <v>4</v>
      </c>
      <c r="J171" s="6" t="s">
        <v>766</v>
      </c>
      <c r="K171" s="6">
        <f t="shared" si="2"/>
        <v>1</v>
      </c>
      <c r="L171" s="6">
        <v>1</v>
      </c>
      <c r="M171" s="6">
        <f t="shared" si="7"/>
        <v>0</v>
      </c>
      <c r="N171" s="6" t="str" cm="1">
        <f t="array" ref="N171">_xlfn.IFS(
    L171=1, "Fully Compliant",
    L171=0.5, "Observation",
    L171=0, "Non Compliant",
    OR(L171="NA", L171="N/A", L171=""), ""
)</f>
        <v>Fully Compliant</v>
      </c>
      <c r="O171" s="6" t="str">
        <f t="shared" si="8"/>
        <v>Pass</v>
      </c>
      <c r="P171" s="7" t="s">
        <v>432</v>
      </c>
      <c r="Q171" s="8"/>
      <c r="R171" s="8"/>
    </row>
    <row r="172" spans="1:18" s="5" customFormat="1" ht="48" customHeight="1">
      <c r="A172" s="65"/>
      <c r="B172" s="75"/>
      <c r="C172" s="75"/>
      <c r="D172" s="6">
        <v>168</v>
      </c>
      <c r="E172" s="7"/>
      <c r="F172" s="7" t="s">
        <v>433</v>
      </c>
      <c r="G172" s="6" t="s">
        <v>79</v>
      </c>
      <c r="H172" s="6" t="s">
        <v>74</v>
      </c>
      <c r="I172" s="6">
        <v>4</v>
      </c>
      <c r="J172" s="6" t="s">
        <v>765</v>
      </c>
      <c r="K172" s="6">
        <f t="shared" si="2"/>
        <v>1</v>
      </c>
      <c r="L172" s="6">
        <v>1</v>
      </c>
      <c r="M172" s="6">
        <f t="shared" si="7"/>
        <v>0</v>
      </c>
      <c r="N172" s="6" t="str" cm="1">
        <f t="array" ref="N172">_xlfn.IFS(
    L172=1, "Fully Compliant",
    L172=0.5, "Observation",
    L172=0, "Non Compliant",
    OR(L172="NA", L172="N/A", L172=""), ""
)</f>
        <v>Fully Compliant</v>
      </c>
      <c r="O172" s="6" t="str">
        <f t="shared" si="8"/>
        <v>Pass</v>
      </c>
      <c r="P172" s="7" t="s">
        <v>434</v>
      </c>
      <c r="Q172" s="8"/>
      <c r="R172" s="8"/>
    </row>
    <row r="173" spans="1:18" s="5" customFormat="1" ht="48" customHeight="1">
      <c r="A173" s="65"/>
      <c r="B173" s="75"/>
      <c r="C173" s="75"/>
      <c r="D173" s="6">
        <v>169</v>
      </c>
      <c r="E173" s="7"/>
      <c r="F173" s="7" t="s">
        <v>435</v>
      </c>
      <c r="G173" s="6" t="s">
        <v>79</v>
      </c>
      <c r="H173" s="6" t="s">
        <v>74</v>
      </c>
      <c r="I173" s="6">
        <v>4</v>
      </c>
      <c r="J173" s="6" t="s">
        <v>765</v>
      </c>
      <c r="K173" s="6">
        <f t="shared" si="2"/>
        <v>1</v>
      </c>
      <c r="L173" s="6">
        <v>1</v>
      </c>
      <c r="M173" s="6">
        <f t="shared" si="7"/>
        <v>0</v>
      </c>
      <c r="N173" s="6" t="str" cm="1">
        <f t="array" ref="N173">_xlfn.IFS(
    L173=1, "Fully Compliant",
    L173=0.5, "Observation",
    L173=0, "Non Compliant",
    OR(L173="NA", L173="N/A", L173=""), ""
)</f>
        <v>Fully Compliant</v>
      </c>
      <c r="O173" s="6" t="str">
        <f t="shared" si="8"/>
        <v>Pass</v>
      </c>
      <c r="P173" s="7" t="s">
        <v>436</v>
      </c>
      <c r="Q173" s="8"/>
      <c r="R173" s="8"/>
    </row>
    <row r="174" spans="1:18" s="5" customFormat="1" ht="48" customHeight="1">
      <c r="A174" s="65"/>
      <c r="B174" s="75"/>
      <c r="C174" s="75"/>
      <c r="D174" s="6">
        <v>170</v>
      </c>
      <c r="E174" s="7"/>
      <c r="F174" s="7" t="s">
        <v>437</v>
      </c>
      <c r="G174" s="6" t="s">
        <v>79</v>
      </c>
      <c r="H174" s="6" t="s">
        <v>74</v>
      </c>
      <c r="I174" s="6">
        <v>4</v>
      </c>
      <c r="J174" s="6" t="s">
        <v>765</v>
      </c>
      <c r="K174" s="6">
        <f t="shared" si="2"/>
        <v>1</v>
      </c>
      <c r="L174" s="6">
        <v>1</v>
      </c>
      <c r="M174" s="6">
        <f t="shared" si="7"/>
        <v>0</v>
      </c>
      <c r="N174" s="6" t="str" cm="1">
        <f t="array" ref="N174">_xlfn.IFS(
    L174=1, "Fully Compliant",
    L174=0.5, "Observation",
    L174=0, "Non Compliant",
    OR(L174="NA", L174="N/A", L174=""), ""
)</f>
        <v>Fully Compliant</v>
      </c>
      <c r="O174" s="6" t="str">
        <f t="shared" si="8"/>
        <v>Pass</v>
      </c>
      <c r="P174" s="7" t="s">
        <v>438</v>
      </c>
      <c r="Q174" s="8"/>
      <c r="R174" s="8"/>
    </row>
    <row r="175" spans="1:18" s="5" customFormat="1" ht="48" customHeight="1">
      <c r="A175" s="65"/>
      <c r="B175" s="75"/>
      <c r="C175" s="75"/>
      <c r="D175" s="6">
        <v>171</v>
      </c>
      <c r="E175" s="7"/>
      <c r="F175" s="7" t="s">
        <v>439</v>
      </c>
      <c r="G175" s="6" t="s">
        <v>79</v>
      </c>
      <c r="H175" s="6" t="s">
        <v>74</v>
      </c>
      <c r="I175" s="6">
        <v>4</v>
      </c>
      <c r="J175" s="6" t="s">
        <v>765</v>
      </c>
      <c r="K175" s="6">
        <f t="shared" si="2"/>
        <v>1</v>
      </c>
      <c r="L175" s="6">
        <v>1</v>
      </c>
      <c r="M175" s="6">
        <f t="shared" si="7"/>
        <v>0</v>
      </c>
      <c r="N175" s="6" t="str" cm="1">
        <f t="array" ref="N175">_xlfn.IFS(
    L175=1, "Fully Compliant",
    L175=0.5, "Observation",
    L175=0, "Non Compliant",
    OR(L175="NA", L175="N/A", L175=""), ""
)</f>
        <v>Fully Compliant</v>
      </c>
      <c r="O175" s="6" t="str">
        <f t="shared" si="8"/>
        <v>Pass</v>
      </c>
      <c r="P175" s="7" t="s">
        <v>440</v>
      </c>
      <c r="Q175" s="8"/>
      <c r="R175" s="8"/>
    </row>
    <row r="176" spans="1:18" s="5" customFormat="1" ht="48" customHeight="1">
      <c r="A176" s="65"/>
      <c r="B176" s="75"/>
      <c r="C176" s="75"/>
      <c r="D176" s="6">
        <v>172</v>
      </c>
      <c r="E176" s="7"/>
      <c r="F176" s="7" t="s">
        <v>441</v>
      </c>
      <c r="G176" s="6" t="s">
        <v>79</v>
      </c>
      <c r="H176" s="6" t="s">
        <v>74</v>
      </c>
      <c r="I176" s="6">
        <v>4</v>
      </c>
      <c r="J176" s="6" t="s">
        <v>765</v>
      </c>
      <c r="K176" s="6">
        <f t="shared" si="2"/>
        <v>1</v>
      </c>
      <c r="L176" s="6">
        <v>1</v>
      </c>
      <c r="M176" s="6">
        <f t="shared" si="7"/>
        <v>0</v>
      </c>
      <c r="N176" s="6" t="str" cm="1">
        <f t="array" ref="N176">_xlfn.IFS(
    L176=1, "Fully Compliant",
    L176=0.5, "Observation",
    L176=0, "Non Compliant",
    OR(L176="NA", L176="N/A", L176=""), ""
)</f>
        <v>Fully Compliant</v>
      </c>
      <c r="O176" s="6" t="str">
        <f t="shared" si="8"/>
        <v>Pass</v>
      </c>
      <c r="P176" s="7" t="s">
        <v>442</v>
      </c>
      <c r="Q176" s="8"/>
      <c r="R176" s="8"/>
    </row>
    <row r="177" spans="1:18" s="5" customFormat="1" ht="48" customHeight="1">
      <c r="A177" s="65"/>
      <c r="B177" s="75"/>
      <c r="C177" s="75"/>
      <c r="D177" s="6">
        <v>173</v>
      </c>
      <c r="E177" s="7"/>
      <c r="F177" s="7" t="s">
        <v>443</v>
      </c>
      <c r="G177" s="6" t="s">
        <v>73</v>
      </c>
      <c r="H177" s="6" t="s">
        <v>74</v>
      </c>
      <c r="I177" s="6">
        <v>4</v>
      </c>
      <c r="J177" s="6" t="s">
        <v>765</v>
      </c>
      <c r="K177" s="6">
        <f t="shared" si="2"/>
        <v>1</v>
      </c>
      <c r="L177" s="6">
        <v>1</v>
      </c>
      <c r="M177" s="6">
        <f t="shared" si="7"/>
        <v>0</v>
      </c>
      <c r="N177" s="6" t="str" cm="1">
        <f t="array" ref="N177">_xlfn.IFS(
    L177=1, "Fully Compliant",
    L177=0.5, "Observation",
    L177=0, "Non Compliant",
    OR(L177="NA", L177="N/A", L177=""), ""
)</f>
        <v>Fully Compliant</v>
      </c>
      <c r="O177" s="6" t="str">
        <f t="shared" si="8"/>
        <v>Pass</v>
      </c>
      <c r="P177" s="7" t="s">
        <v>444</v>
      </c>
      <c r="Q177" s="8"/>
      <c r="R177" s="8"/>
    </row>
    <row r="178" spans="1:18" s="5" customFormat="1" ht="48" customHeight="1">
      <c r="A178" s="65"/>
      <c r="B178" s="75"/>
      <c r="C178" s="75"/>
      <c r="D178" s="6">
        <v>174</v>
      </c>
      <c r="E178" s="7"/>
      <c r="F178" s="7" t="s">
        <v>445</v>
      </c>
      <c r="G178" s="6" t="s">
        <v>75</v>
      </c>
      <c r="H178" s="6" t="s">
        <v>76</v>
      </c>
      <c r="I178" s="6">
        <v>3</v>
      </c>
      <c r="J178" s="6" t="s">
        <v>765</v>
      </c>
      <c r="K178" s="6">
        <f t="shared" si="2"/>
        <v>1</v>
      </c>
      <c r="L178" s="6">
        <v>1</v>
      </c>
      <c r="M178" s="6">
        <f t="shared" si="7"/>
        <v>0</v>
      </c>
      <c r="N178" s="6" t="str" cm="1">
        <f t="array" ref="N178">_xlfn.IFS(
    L178=1, "Fully Compliant",
    L178=0.5, "Observation",
    L178=0, "Non Compliant",
    OR(L178="NA", L178="N/A", L178=""), ""
)</f>
        <v>Fully Compliant</v>
      </c>
      <c r="O178" s="6" t="str">
        <f t="shared" si="8"/>
        <v>Pass</v>
      </c>
      <c r="P178" s="7" t="s">
        <v>446</v>
      </c>
      <c r="Q178" s="8"/>
      <c r="R178" s="8"/>
    </row>
    <row r="179" spans="1:18" s="5" customFormat="1" ht="48" customHeight="1">
      <c r="A179" s="65"/>
      <c r="B179" s="75"/>
      <c r="C179" s="75"/>
      <c r="D179" s="6">
        <v>175</v>
      </c>
      <c r="E179" s="7"/>
      <c r="F179" s="7" t="s">
        <v>447</v>
      </c>
      <c r="G179" s="6" t="s">
        <v>77</v>
      </c>
      <c r="H179" s="6" t="s">
        <v>78</v>
      </c>
      <c r="I179" s="6">
        <v>2</v>
      </c>
      <c r="J179" s="6" t="s">
        <v>765</v>
      </c>
      <c r="K179" s="6">
        <f t="shared" si="2"/>
        <v>1</v>
      </c>
      <c r="L179" s="6">
        <v>1</v>
      </c>
      <c r="M179" s="6">
        <f t="shared" si="7"/>
        <v>0</v>
      </c>
      <c r="N179" s="6" t="str" cm="1">
        <f t="array" ref="N179">_xlfn.IFS(
    L179=1, "Fully Compliant",
    L179=0.5, "Observation",
    L179=0, "Non Compliant",
    OR(L179="NA", L179="N/A", L179=""), ""
)</f>
        <v>Fully Compliant</v>
      </c>
      <c r="O179" s="6" t="str">
        <f t="shared" si="8"/>
        <v>Pass</v>
      </c>
      <c r="P179" s="7" t="s">
        <v>448</v>
      </c>
      <c r="Q179" s="8"/>
      <c r="R179" s="8"/>
    </row>
    <row r="180" spans="1:18" s="5" customFormat="1" ht="57.65" customHeight="1">
      <c r="A180" s="65"/>
      <c r="B180" s="75"/>
      <c r="C180" s="75"/>
      <c r="D180" s="6">
        <v>176</v>
      </c>
      <c r="E180" s="7"/>
      <c r="F180" s="7" t="s">
        <v>449</v>
      </c>
      <c r="G180" s="6" t="s">
        <v>75</v>
      </c>
      <c r="H180" s="6" t="s">
        <v>76</v>
      </c>
      <c r="I180" s="6">
        <v>3</v>
      </c>
      <c r="J180" s="6" t="s">
        <v>765</v>
      </c>
      <c r="K180" s="6">
        <f t="shared" si="2"/>
        <v>1</v>
      </c>
      <c r="L180" s="6">
        <v>1</v>
      </c>
      <c r="M180" s="6">
        <f t="shared" si="7"/>
        <v>0</v>
      </c>
      <c r="N180" s="6" t="str" cm="1">
        <f t="array" ref="N180">_xlfn.IFS(
    L180=1, "Fully Compliant",
    L180=0.5, "Observation",
    L180=0, "Non Compliant",
    OR(L180="NA", L180="N/A", L180=""), ""
)</f>
        <v>Fully Compliant</v>
      </c>
      <c r="O180" s="6" t="str">
        <f t="shared" si="8"/>
        <v>Pass</v>
      </c>
      <c r="P180" s="7" t="s">
        <v>450</v>
      </c>
      <c r="Q180" s="8"/>
      <c r="R180" s="8"/>
    </row>
    <row r="181" spans="1:18" s="5" customFormat="1" ht="86" customHeight="1">
      <c r="A181" s="65"/>
      <c r="B181" s="75"/>
      <c r="C181" s="75"/>
      <c r="D181" s="6">
        <v>177</v>
      </c>
      <c r="E181" s="7"/>
      <c r="F181" s="7" t="s">
        <v>451</v>
      </c>
      <c r="G181" s="6" t="s">
        <v>73</v>
      </c>
      <c r="H181" s="6" t="s">
        <v>74</v>
      </c>
      <c r="I181" s="6">
        <v>4</v>
      </c>
      <c r="J181" s="6" t="s">
        <v>765</v>
      </c>
      <c r="K181" s="6">
        <f t="shared" si="2"/>
        <v>1</v>
      </c>
      <c r="L181" s="6">
        <v>1</v>
      </c>
      <c r="M181" s="6">
        <f t="shared" si="7"/>
        <v>0</v>
      </c>
      <c r="N181" s="6" t="str" cm="1">
        <f t="array" ref="N181">_xlfn.IFS(
    L181=1, "Fully Compliant",
    L181=0.5, "Observation",
    L181=0, "Non Compliant",
    OR(L181="NA", L181="N/A", L181=""), ""
)</f>
        <v>Fully Compliant</v>
      </c>
      <c r="O181" s="6" t="str">
        <f t="shared" si="8"/>
        <v>Pass</v>
      </c>
      <c r="P181" s="7" t="s">
        <v>452</v>
      </c>
      <c r="Q181" s="8"/>
      <c r="R181" s="8"/>
    </row>
    <row r="182" spans="1:18" s="5" customFormat="1" ht="48" customHeight="1">
      <c r="A182" s="65"/>
      <c r="B182" s="75"/>
      <c r="C182" s="75"/>
      <c r="D182" s="6">
        <v>178</v>
      </c>
      <c r="E182" s="7"/>
      <c r="F182" s="7" t="s">
        <v>453</v>
      </c>
      <c r="G182" s="6" t="s">
        <v>79</v>
      </c>
      <c r="H182" s="6" t="s">
        <v>74</v>
      </c>
      <c r="I182" s="6">
        <v>4</v>
      </c>
      <c r="J182" s="6" t="s">
        <v>765</v>
      </c>
      <c r="K182" s="6">
        <f t="shared" si="2"/>
        <v>1</v>
      </c>
      <c r="L182" s="6">
        <v>1</v>
      </c>
      <c r="M182" s="6">
        <f t="shared" si="7"/>
        <v>0</v>
      </c>
      <c r="N182" s="6" t="str" cm="1">
        <f t="array" ref="N182">_xlfn.IFS(
    L182=1, "Fully Compliant",
    L182=0.5, "Observation",
    L182=0, "Non Compliant",
    OR(L182="NA", L182="N/A", L182=""), ""
)</f>
        <v>Fully Compliant</v>
      </c>
      <c r="O182" s="6" t="str">
        <f t="shared" si="8"/>
        <v>Pass</v>
      </c>
      <c r="P182" s="7" t="s">
        <v>454</v>
      </c>
      <c r="Q182" s="8"/>
      <c r="R182" s="8"/>
    </row>
    <row r="183" spans="1:18" s="5" customFormat="1" ht="48" customHeight="1">
      <c r="A183" s="65"/>
      <c r="B183" s="75"/>
      <c r="C183" s="75"/>
      <c r="D183" s="6">
        <v>179</v>
      </c>
      <c r="E183" s="7"/>
      <c r="F183" s="7" t="s">
        <v>455</v>
      </c>
      <c r="G183" s="6" t="s">
        <v>73</v>
      </c>
      <c r="H183" s="6" t="s">
        <v>74</v>
      </c>
      <c r="I183" s="6">
        <v>4</v>
      </c>
      <c r="J183" s="6" t="s">
        <v>765</v>
      </c>
      <c r="K183" s="6">
        <f t="shared" si="2"/>
        <v>1</v>
      </c>
      <c r="L183" s="6">
        <v>1</v>
      </c>
      <c r="M183" s="6">
        <f t="shared" si="7"/>
        <v>0</v>
      </c>
      <c r="N183" s="6" t="str" cm="1">
        <f t="array" ref="N183">_xlfn.IFS(
    L183=1, "Fully Compliant",
    L183=0.5, "Observation",
    L183=0, "Non Compliant",
    OR(L183="NA", L183="N/A", L183=""), ""
)</f>
        <v>Fully Compliant</v>
      </c>
      <c r="O183" s="6" t="str">
        <f t="shared" si="8"/>
        <v>Pass</v>
      </c>
      <c r="P183" s="7" t="s">
        <v>456</v>
      </c>
      <c r="Q183" s="8"/>
      <c r="R183" s="8"/>
    </row>
    <row r="184" spans="1:18" s="5" customFormat="1" ht="48" customHeight="1">
      <c r="A184" s="65"/>
      <c r="B184" s="75"/>
      <c r="C184" s="75"/>
      <c r="D184" s="6">
        <v>180</v>
      </c>
      <c r="E184" s="7"/>
      <c r="F184" s="7" t="s">
        <v>457</v>
      </c>
      <c r="G184" s="6" t="s">
        <v>79</v>
      </c>
      <c r="H184" s="6" t="s">
        <v>74</v>
      </c>
      <c r="I184" s="6">
        <v>4</v>
      </c>
      <c r="J184" s="6" t="s">
        <v>765</v>
      </c>
      <c r="K184" s="6">
        <f t="shared" si="2"/>
        <v>1</v>
      </c>
      <c r="L184" s="6">
        <v>1</v>
      </c>
      <c r="M184" s="6">
        <f t="shared" si="7"/>
        <v>0</v>
      </c>
      <c r="N184" s="6" t="str" cm="1">
        <f t="array" ref="N184">_xlfn.IFS(
    L184=1, "Fully Compliant",
    L184=0.5, "Observation",
    L184=0, "Non Compliant",
    OR(L184="NA", L184="N/A", L184=""), ""
)</f>
        <v>Fully Compliant</v>
      </c>
      <c r="O184" s="6" t="str">
        <f t="shared" si="8"/>
        <v>Pass</v>
      </c>
      <c r="P184" s="7" t="s">
        <v>458</v>
      </c>
      <c r="Q184" s="8"/>
      <c r="R184" s="8"/>
    </row>
    <row r="185" spans="1:18" s="5" customFormat="1" ht="48" customHeight="1">
      <c r="A185" s="65"/>
      <c r="B185" s="75"/>
      <c r="C185" s="75"/>
      <c r="D185" s="6">
        <v>181</v>
      </c>
      <c r="E185" s="7"/>
      <c r="F185" s="7" t="s">
        <v>459</v>
      </c>
      <c r="G185" s="6" t="s">
        <v>77</v>
      </c>
      <c r="H185" s="6" t="s">
        <v>78</v>
      </c>
      <c r="I185" s="6">
        <v>2</v>
      </c>
      <c r="J185" s="6" t="s">
        <v>765</v>
      </c>
      <c r="K185" s="6">
        <f t="shared" si="2"/>
        <v>1</v>
      </c>
      <c r="L185" s="6">
        <v>1</v>
      </c>
      <c r="M185" s="6">
        <f t="shared" ref="M185:M206" si="9">IF(OR(L185="N/A", L185=""), "", I185 * (1 - L185))</f>
        <v>0</v>
      </c>
      <c r="N185" s="6" t="str" cm="1">
        <f t="array" ref="N185">_xlfn.IFS(
    L185=1, "Fully Compliant",
    L185=0.5, "Observation",
    L185=0, "Non Compliant",
    OR(L185="NA", L185="N/A", L185=""), ""
)</f>
        <v>Fully Compliant</v>
      </c>
      <c r="O185" s="6" t="str">
        <f t="shared" ref="O185:O206" si="10">IF(L185="N/A","",
   IF(AND(H185="Zero Tolerance",J185="Critical"),
      IF(L185=1,"Pass","Fail"),
   IF(AND(H185="Zero Tolerance",J185="Non Critical"),
      IF(L185=0,"Fail","Pass"),
   IF(J185="Critical",
      IF(L185=1,"Pass","Fail"),
   IF(J185="Non Critical",
      IF(L185=0,"Fail","Pass"),
   "")))))</f>
        <v>Pass</v>
      </c>
      <c r="P185" s="7" t="s">
        <v>460</v>
      </c>
      <c r="Q185" s="8"/>
      <c r="R185" s="8"/>
    </row>
    <row r="186" spans="1:18" s="5" customFormat="1" ht="70.25" customHeight="1">
      <c r="A186" s="65"/>
      <c r="B186" s="75"/>
      <c r="C186" s="75"/>
      <c r="D186" s="6">
        <v>182</v>
      </c>
      <c r="E186" s="7"/>
      <c r="F186" s="7" t="s">
        <v>461</v>
      </c>
      <c r="G186" s="6" t="s">
        <v>79</v>
      </c>
      <c r="H186" s="6" t="s">
        <v>74</v>
      </c>
      <c r="I186" s="6">
        <v>4</v>
      </c>
      <c r="J186" s="6" t="s">
        <v>765</v>
      </c>
      <c r="K186" s="6">
        <f t="shared" si="2"/>
        <v>1</v>
      </c>
      <c r="L186" s="6">
        <v>1</v>
      </c>
      <c r="M186" s="6">
        <f t="shared" si="9"/>
        <v>0</v>
      </c>
      <c r="N186" s="6" t="str" cm="1">
        <f t="array" ref="N186">_xlfn.IFS(
    L186=1, "Fully Compliant",
    L186=0.5, "Observation",
    L186=0, "Non Compliant",
    OR(L186="NA", L186="N/A", L186=""), ""
)</f>
        <v>Fully Compliant</v>
      </c>
      <c r="O186" s="6" t="str">
        <f t="shared" si="10"/>
        <v>Pass</v>
      </c>
      <c r="P186" s="7" t="s">
        <v>462</v>
      </c>
      <c r="Q186" s="8"/>
      <c r="R186" s="8"/>
    </row>
    <row r="187" spans="1:18" s="5" customFormat="1" ht="70.25" customHeight="1">
      <c r="A187" s="65"/>
      <c r="B187" s="75"/>
      <c r="C187" s="75"/>
      <c r="D187" s="6">
        <v>183</v>
      </c>
      <c r="E187" s="7"/>
      <c r="F187" s="7" t="s">
        <v>463</v>
      </c>
      <c r="G187" s="6" t="s">
        <v>73</v>
      </c>
      <c r="H187" s="6" t="s">
        <v>74</v>
      </c>
      <c r="I187" s="6">
        <v>4</v>
      </c>
      <c r="J187" s="6" t="s">
        <v>765</v>
      </c>
      <c r="K187" s="6">
        <f t="shared" si="2"/>
        <v>1</v>
      </c>
      <c r="L187" s="6">
        <v>1</v>
      </c>
      <c r="M187" s="6">
        <f t="shared" si="9"/>
        <v>0</v>
      </c>
      <c r="N187" s="6" t="str" cm="1">
        <f t="array" ref="N187">_xlfn.IFS(
    L187=1, "Fully Compliant",
    L187=0.5, "Observation",
    L187=0, "Non Compliant",
    OR(L187="NA", L187="N/A", L187=""), ""
)</f>
        <v>Fully Compliant</v>
      </c>
      <c r="O187" s="6" t="str">
        <f t="shared" si="10"/>
        <v>Pass</v>
      </c>
      <c r="P187" s="7" t="s">
        <v>464</v>
      </c>
      <c r="Q187" s="8"/>
      <c r="R187" s="8"/>
    </row>
    <row r="188" spans="1:18" s="5" customFormat="1" ht="70.25" customHeight="1">
      <c r="A188" s="65"/>
      <c r="B188" s="75"/>
      <c r="C188" s="75"/>
      <c r="D188" s="6">
        <v>184</v>
      </c>
      <c r="E188" s="7"/>
      <c r="F188" s="7" t="s">
        <v>465</v>
      </c>
      <c r="G188" s="6" t="s">
        <v>73</v>
      </c>
      <c r="H188" s="6" t="s">
        <v>74</v>
      </c>
      <c r="I188" s="6">
        <v>4</v>
      </c>
      <c r="J188" s="6" t="s">
        <v>765</v>
      </c>
      <c r="K188" s="6">
        <f t="shared" si="2"/>
        <v>1</v>
      </c>
      <c r="L188" s="6">
        <v>1</v>
      </c>
      <c r="M188" s="6">
        <f t="shared" si="9"/>
        <v>0</v>
      </c>
      <c r="N188" s="6" t="str" cm="1">
        <f t="array" ref="N188">_xlfn.IFS(
    L188=1, "Fully Compliant",
    L188=0.5, "Observation",
    L188=0, "Non Compliant",
    OR(L188="NA", L188="N/A", L188=""), ""
)</f>
        <v>Fully Compliant</v>
      </c>
      <c r="O188" s="6" t="str">
        <f t="shared" si="10"/>
        <v>Pass</v>
      </c>
      <c r="P188" s="7" t="s">
        <v>466</v>
      </c>
      <c r="Q188" s="8"/>
      <c r="R188" s="8"/>
    </row>
    <row r="189" spans="1:18" s="5" customFormat="1" ht="70.25" customHeight="1">
      <c r="A189" s="65"/>
      <c r="B189" s="75"/>
      <c r="C189" s="75"/>
      <c r="D189" s="6">
        <v>185</v>
      </c>
      <c r="E189" s="7"/>
      <c r="F189" s="7" t="s">
        <v>467</v>
      </c>
      <c r="G189" s="6" t="s">
        <v>73</v>
      </c>
      <c r="H189" s="6" t="s">
        <v>74</v>
      </c>
      <c r="I189" s="6">
        <v>4</v>
      </c>
      <c r="J189" s="6" t="s">
        <v>765</v>
      </c>
      <c r="K189" s="6">
        <f t="shared" si="2"/>
        <v>1</v>
      </c>
      <c r="L189" s="6">
        <v>1</v>
      </c>
      <c r="M189" s="6">
        <f t="shared" si="9"/>
        <v>0</v>
      </c>
      <c r="N189" s="6" t="str" cm="1">
        <f t="array" ref="N189">_xlfn.IFS(
    L189=1, "Fully Compliant",
    L189=0.5, "Observation",
    L189=0, "Non Compliant",
    OR(L189="NA", L189="N/A", L189=""), ""
)</f>
        <v>Fully Compliant</v>
      </c>
      <c r="O189" s="6" t="str">
        <f t="shared" si="10"/>
        <v>Pass</v>
      </c>
      <c r="P189" s="7" t="s">
        <v>468</v>
      </c>
      <c r="Q189" s="8"/>
      <c r="R189" s="8"/>
    </row>
    <row r="190" spans="1:18" s="5" customFormat="1" ht="70.25" customHeight="1">
      <c r="A190" s="65"/>
      <c r="B190" s="75"/>
      <c r="C190" s="75"/>
      <c r="D190" s="6">
        <v>186</v>
      </c>
      <c r="E190" s="7"/>
      <c r="F190" s="7" t="s">
        <v>469</v>
      </c>
      <c r="G190" s="6" t="s">
        <v>79</v>
      </c>
      <c r="H190" s="6" t="s">
        <v>74</v>
      </c>
      <c r="I190" s="6">
        <v>4</v>
      </c>
      <c r="J190" s="6" t="s">
        <v>765</v>
      </c>
      <c r="K190" s="6">
        <f t="shared" si="2"/>
        <v>1</v>
      </c>
      <c r="L190" s="6">
        <v>1</v>
      </c>
      <c r="M190" s="6">
        <f t="shared" si="9"/>
        <v>0</v>
      </c>
      <c r="N190" s="6" t="str" cm="1">
        <f t="array" ref="N190">_xlfn.IFS(
    L190=1, "Fully Compliant",
    L190=0.5, "Observation",
    L190=0, "Non Compliant",
    OR(L190="NA", L190="N/A", L190=""), ""
)</f>
        <v>Fully Compliant</v>
      </c>
      <c r="O190" s="6" t="str">
        <f t="shared" si="10"/>
        <v>Pass</v>
      </c>
      <c r="P190" s="7" t="s">
        <v>470</v>
      </c>
      <c r="Q190" s="8"/>
      <c r="R190" s="8"/>
    </row>
    <row r="191" spans="1:18" s="5" customFormat="1" ht="70.25" customHeight="1">
      <c r="A191" s="65"/>
      <c r="B191" s="76"/>
      <c r="C191" s="76"/>
      <c r="D191" s="6">
        <v>187</v>
      </c>
      <c r="E191" s="7"/>
      <c r="F191" s="7" t="s">
        <v>471</v>
      </c>
      <c r="G191" s="6" t="s">
        <v>73</v>
      </c>
      <c r="H191" s="6" t="s">
        <v>74</v>
      </c>
      <c r="I191" s="6">
        <v>4</v>
      </c>
      <c r="J191" s="6" t="s">
        <v>765</v>
      </c>
      <c r="K191" s="6">
        <f t="shared" si="2"/>
        <v>1</v>
      </c>
      <c r="L191" s="6">
        <v>1</v>
      </c>
      <c r="M191" s="6">
        <f t="shared" si="9"/>
        <v>0</v>
      </c>
      <c r="N191" s="6" t="str" cm="1">
        <f t="array" ref="N191">_xlfn.IFS(
    L191=1, "Fully Compliant",
    L191=0.5, "Observation",
    L191=0, "Non Compliant",
    OR(L191="NA", L191="N/A", L191=""), ""
)</f>
        <v>Fully Compliant</v>
      </c>
      <c r="O191" s="6" t="str">
        <f t="shared" si="10"/>
        <v>Pass</v>
      </c>
      <c r="P191" s="7" t="s">
        <v>472</v>
      </c>
      <c r="Q191" s="8"/>
      <c r="R191" s="8"/>
    </row>
    <row r="192" spans="1:18" s="5" customFormat="1" ht="41.25" customHeight="1">
      <c r="A192" s="65"/>
      <c r="B192" s="66" t="s">
        <v>49</v>
      </c>
      <c r="C192" s="66"/>
      <c r="D192" s="6">
        <v>188</v>
      </c>
      <c r="E192" s="11"/>
      <c r="F192" s="7" t="s">
        <v>473</v>
      </c>
      <c r="G192" s="6" t="s">
        <v>73</v>
      </c>
      <c r="H192" s="6" t="s">
        <v>74</v>
      </c>
      <c r="I192" s="6">
        <v>4</v>
      </c>
      <c r="J192" s="6" t="s">
        <v>765</v>
      </c>
      <c r="K192" s="6">
        <f t="shared" si="2"/>
        <v>1</v>
      </c>
      <c r="L192" s="6">
        <v>1</v>
      </c>
      <c r="M192" s="6">
        <f t="shared" si="9"/>
        <v>0</v>
      </c>
      <c r="N192" s="6" t="str" cm="1">
        <f t="array" ref="N192">_xlfn.IFS(
    L192=1, "Fully Compliant",
    L192=0.5, "Observation",
    L192=0, "Non Compliant",
    OR(L192="NA", L192="N/A", L192=""), ""
)</f>
        <v>Fully Compliant</v>
      </c>
      <c r="O192" s="6" t="str">
        <f t="shared" si="10"/>
        <v>Pass</v>
      </c>
      <c r="P192" s="7" t="s">
        <v>474</v>
      </c>
      <c r="Q192" s="8"/>
      <c r="R192" s="8"/>
    </row>
    <row r="193" spans="1:18" s="5" customFormat="1" ht="99" customHeight="1">
      <c r="A193" s="65" t="s">
        <v>50</v>
      </c>
      <c r="B193" s="68" t="s">
        <v>51</v>
      </c>
      <c r="C193" s="69"/>
      <c r="D193" s="6">
        <v>189</v>
      </c>
      <c r="E193" s="11"/>
      <c r="F193" s="7" t="s">
        <v>475</v>
      </c>
      <c r="G193" s="6" t="s">
        <v>75</v>
      </c>
      <c r="H193" s="6" t="s">
        <v>76</v>
      </c>
      <c r="I193" s="6">
        <v>3</v>
      </c>
      <c r="J193" s="6" t="s">
        <v>765</v>
      </c>
      <c r="K193" s="6">
        <f t="shared" si="2"/>
        <v>1</v>
      </c>
      <c r="L193" s="6">
        <v>1</v>
      </c>
      <c r="M193" s="6">
        <f t="shared" si="9"/>
        <v>0</v>
      </c>
      <c r="N193" s="6" t="str" cm="1">
        <f t="array" ref="N193">_xlfn.IFS(
    L193=1, "Fully Compliant",
    L193=0.5, "Observation",
    L193=0, "Non Compliant",
    OR(L193="NA", L193="N/A", L193=""), ""
)</f>
        <v>Fully Compliant</v>
      </c>
      <c r="O193" s="6" t="str">
        <f t="shared" si="10"/>
        <v>Pass</v>
      </c>
      <c r="P193" s="7" t="s">
        <v>476</v>
      </c>
      <c r="Q193" s="8"/>
      <c r="R193" s="8"/>
    </row>
    <row r="194" spans="1:18" s="5" customFormat="1" ht="59" customHeight="1">
      <c r="A194" s="65"/>
      <c r="B194" s="70"/>
      <c r="C194" s="71"/>
      <c r="D194" s="6">
        <v>190</v>
      </c>
      <c r="E194" s="11"/>
      <c r="F194" s="7" t="s">
        <v>477</v>
      </c>
      <c r="G194" s="6" t="s">
        <v>75</v>
      </c>
      <c r="H194" s="6" t="s">
        <v>76</v>
      </c>
      <c r="I194" s="6">
        <v>3</v>
      </c>
      <c r="J194" s="6" t="s">
        <v>765</v>
      </c>
      <c r="K194" s="6">
        <f t="shared" si="2"/>
        <v>1</v>
      </c>
      <c r="L194" s="6">
        <v>1</v>
      </c>
      <c r="M194" s="6">
        <f t="shared" si="9"/>
        <v>0</v>
      </c>
      <c r="N194" s="6" t="str" cm="1">
        <f t="array" ref="N194">_xlfn.IFS(
    L194=1, "Fully Compliant",
    L194=0.5, "Observation",
    L194=0, "Non Compliant",
    OR(L194="NA", L194="N/A", L194=""), ""
)</f>
        <v>Fully Compliant</v>
      </c>
      <c r="O194" s="6" t="str">
        <f t="shared" si="10"/>
        <v>Pass</v>
      </c>
      <c r="P194" s="7" t="s">
        <v>478</v>
      </c>
      <c r="Q194" s="8"/>
      <c r="R194" s="8"/>
    </row>
    <row r="195" spans="1:18" s="5" customFormat="1" ht="59" customHeight="1">
      <c r="A195" s="65"/>
      <c r="B195" s="70"/>
      <c r="C195" s="71"/>
      <c r="D195" s="6">
        <v>191</v>
      </c>
      <c r="E195" s="11"/>
      <c r="F195" s="7" t="s">
        <v>479</v>
      </c>
      <c r="G195" s="6" t="s">
        <v>75</v>
      </c>
      <c r="H195" s="6" t="s">
        <v>76</v>
      </c>
      <c r="I195" s="6">
        <v>3</v>
      </c>
      <c r="J195" s="6" t="s">
        <v>765</v>
      </c>
      <c r="K195" s="6">
        <f t="shared" si="2"/>
        <v>1</v>
      </c>
      <c r="L195" s="6">
        <v>1</v>
      </c>
      <c r="M195" s="6">
        <f t="shared" si="9"/>
        <v>0</v>
      </c>
      <c r="N195" s="6" t="str" cm="1">
        <f t="array" ref="N195">_xlfn.IFS(
    L195=1, "Fully Compliant",
    L195=0.5, "Observation",
    L195=0, "Non Compliant",
    OR(L195="NA", L195="N/A", L195=""), ""
)</f>
        <v>Fully Compliant</v>
      </c>
      <c r="O195" s="6" t="str">
        <f t="shared" si="10"/>
        <v>Pass</v>
      </c>
      <c r="P195" s="7" t="s">
        <v>480</v>
      </c>
      <c r="Q195" s="8"/>
      <c r="R195" s="8"/>
    </row>
    <row r="196" spans="1:18" s="5" customFormat="1" ht="59" customHeight="1">
      <c r="A196" s="65"/>
      <c r="B196" s="70"/>
      <c r="C196" s="71"/>
      <c r="D196" s="6">
        <v>192</v>
      </c>
      <c r="E196" s="11"/>
      <c r="F196" s="7" t="s">
        <v>481</v>
      </c>
      <c r="G196" s="6" t="s">
        <v>75</v>
      </c>
      <c r="H196" s="6" t="s">
        <v>76</v>
      </c>
      <c r="I196" s="6">
        <v>3</v>
      </c>
      <c r="J196" s="6" t="s">
        <v>765</v>
      </c>
      <c r="K196" s="6">
        <f t="shared" si="2"/>
        <v>1</v>
      </c>
      <c r="L196" s="6">
        <v>1</v>
      </c>
      <c r="M196" s="6">
        <f t="shared" si="9"/>
        <v>0</v>
      </c>
      <c r="N196" s="6" t="str" cm="1">
        <f t="array" ref="N196">_xlfn.IFS(
    L196=1, "Fully Compliant",
    L196=0.5, "Observation",
    L196=0, "Non Compliant",
    OR(L196="NA", L196="N/A", L196=""), ""
)</f>
        <v>Fully Compliant</v>
      </c>
      <c r="O196" s="6" t="str">
        <f t="shared" si="10"/>
        <v>Pass</v>
      </c>
      <c r="P196" s="7" t="s">
        <v>482</v>
      </c>
      <c r="Q196" s="8"/>
      <c r="R196" s="8"/>
    </row>
    <row r="197" spans="1:18" s="5" customFormat="1" ht="66.650000000000006" customHeight="1">
      <c r="A197" s="65"/>
      <c r="B197" s="70"/>
      <c r="C197" s="71"/>
      <c r="D197" s="6">
        <v>193</v>
      </c>
      <c r="E197" s="11"/>
      <c r="F197" s="7" t="s">
        <v>483</v>
      </c>
      <c r="G197" s="6" t="s">
        <v>75</v>
      </c>
      <c r="H197" s="6" t="s">
        <v>76</v>
      </c>
      <c r="I197" s="6">
        <v>3</v>
      </c>
      <c r="J197" s="6" t="s">
        <v>765</v>
      </c>
      <c r="K197" s="6">
        <f t="shared" si="2"/>
        <v>1</v>
      </c>
      <c r="L197" s="6">
        <v>1</v>
      </c>
      <c r="M197" s="6">
        <f t="shared" si="9"/>
        <v>0</v>
      </c>
      <c r="N197" s="6" t="str" cm="1">
        <f t="array" ref="N197">_xlfn.IFS(
    L197=1, "Fully Compliant",
    L197=0.5, "Observation",
    L197=0, "Non Compliant",
    OR(L197="NA", L197="N/A", L197=""), ""
)</f>
        <v>Fully Compliant</v>
      </c>
      <c r="O197" s="6" t="str">
        <f t="shared" si="10"/>
        <v>Pass</v>
      </c>
      <c r="P197" s="7" t="s">
        <v>484</v>
      </c>
      <c r="Q197" s="8"/>
      <c r="R197" s="8"/>
    </row>
    <row r="198" spans="1:18" s="5" customFormat="1" ht="66.650000000000006" customHeight="1">
      <c r="A198" s="65"/>
      <c r="B198" s="70"/>
      <c r="C198" s="71"/>
      <c r="D198" s="6">
        <v>194</v>
      </c>
      <c r="E198" s="11"/>
      <c r="F198" s="7" t="s">
        <v>485</v>
      </c>
      <c r="G198" s="6" t="s">
        <v>75</v>
      </c>
      <c r="H198" s="6" t="s">
        <v>76</v>
      </c>
      <c r="I198" s="6">
        <v>3</v>
      </c>
      <c r="J198" s="6" t="s">
        <v>765</v>
      </c>
      <c r="K198" s="6">
        <f t="shared" si="2"/>
        <v>1</v>
      </c>
      <c r="L198" s="6">
        <v>1</v>
      </c>
      <c r="M198" s="6">
        <f t="shared" si="9"/>
        <v>0</v>
      </c>
      <c r="N198" s="6" t="str" cm="1">
        <f t="array" ref="N198">_xlfn.IFS(
    L198=1, "Fully Compliant",
    L198=0.5, "Observation",
    L198=0, "Non Compliant",
    OR(L198="NA", L198="N/A", L198=""), ""
)</f>
        <v>Fully Compliant</v>
      </c>
      <c r="O198" s="6" t="str">
        <f t="shared" si="10"/>
        <v>Pass</v>
      </c>
      <c r="P198" s="7" t="s">
        <v>486</v>
      </c>
      <c r="Q198" s="8"/>
      <c r="R198" s="8"/>
    </row>
    <row r="199" spans="1:18" s="5" customFormat="1" ht="66.650000000000006" customHeight="1">
      <c r="A199" s="65"/>
      <c r="B199" s="70"/>
      <c r="C199" s="71"/>
      <c r="D199" s="6">
        <v>195</v>
      </c>
      <c r="E199" s="11"/>
      <c r="F199" s="7" t="s">
        <v>487</v>
      </c>
      <c r="G199" s="6" t="s">
        <v>75</v>
      </c>
      <c r="H199" s="6" t="s">
        <v>76</v>
      </c>
      <c r="I199" s="6">
        <v>3</v>
      </c>
      <c r="J199" s="6" t="s">
        <v>765</v>
      </c>
      <c r="K199" s="6">
        <f t="shared" si="2"/>
        <v>1</v>
      </c>
      <c r="L199" s="6">
        <v>1</v>
      </c>
      <c r="M199" s="6">
        <f t="shared" si="9"/>
        <v>0</v>
      </c>
      <c r="N199" s="6" t="str" cm="1">
        <f t="array" ref="N199">_xlfn.IFS(
    L199=1, "Fully Compliant",
    L199=0.5, "Observation",
    L199=0, "Non Compliant",
    OR(L199="NA", L199="N/A", L199=""), ""
)</f>
        <v>Fully Compliant</v>
      </c>
      <c r="O199" s="6" t="str">
        <f t="shared" si="10"/>
        <v>Pass</v>
      </c>
      <c r="P199" s="7" t="s">
        <v>488</v>
      </c>
      <c r="Q199" s="8"/>
      <c r="R199" s="8"/>
    </row>
    <row r="200" spans="1:18" s="5" customFormat="1" ht="66.650000000000006" customHeight="1">
      <c r="A200" s="65"/>
      <c r="B200" s="72"/>
      <c r="C200" s="73"/>
      <c r="D200" s="6">
        <v>196</v>
      </c>
      <c r="E200" s="11"/>
      <c r="F200" s="7" t="s">
        <v>489</v>
      </c>
      <c r="G200" s="6" t="s">
        <v>75</v>
      </c>
      <c r="H200" s="6" t="s">
        <v>76</v>
      </c>
      <c r="I200" s="6">
        <v>3</v>
      </c>
      <c r="J200" s="6" t="s">
        <v>765</v>
      </c>
      <c r="K200" s="6">
        <f t="shared" si="2"/>
        <v>1</v>
      </c>
      <c r="L200" s="6">
        <v>1</v>
      </c>
      <c r="M200" s="6">
        <f t="shared" si="9"/>
        <v>0</v>
      </c>
      <c r="N200" s="6" t="str" cm="1">
        <f t="array" ref="N200">_xlfn.IFS(
    L200=1, "Fully Compliant",
    L200=0.5, "Observation",
    L200=0, "Non Compliant",
    OR(L200="NA", L200="N/A", L200=""), ""
)</f>
        <v>Fully Compliant</v>
      </c>
      <c r="O200" s="6" t="str">
        <f t="shared" si="10"/>
        <v>Pass</v>
      </c>
      <c r="P200" s="7" t="s">
        <v>490</v>
      </c>
      <c r="Q200" s="8"/>
      <c r="R200" s="8"/>
    </row>
    <row r="201" spans="1:18" s="5" customFormat="1" ht="66.650000000000006" customHeight="1">
      <c r="A201" s="65"/>
      <c r="B201" s="68" t="s">
        <v>52</v>
      </c>
      <c r="C201" s="69"/>
      <c r="D201" s="6">
        <v>197</v>
      </c>
      <c r="E201" s="11"/>
      <c r="F201" s="7" t="s">
        <v>491</v>
      </c>
      <c r="G201" s="6" t="s">
        <v>73</v>
      </c>
      <c r="H201" s="6" t="s">
        <v>74</v>
      </c>
      <c r="I201" s="6">
        <v>4</v>
      </c>
      <c r="J201" s="6" t="s">
        <v>765</v>
      </c>
      <c r="K201" s="6">
        <f t="shared" si="2"/>
        <v>1</v>
      </c>
      <c r="L201" s="6">
        <v>1</v>
      </c>
      <c r="M201" s="6">
        <f t="shared" si="9"/>
        <v>0</v>
      </c>
      <c r="N201" s="6" t="str" cm="1">
        <f t="array" ref="N201">_xlfn.IFS(
    L201=1, "Fully Compliant",
    L201=0.5, "Observation",
    L201=0, "Non Compliant",
    OR(L201="NA", L201="N/A", L201=""), ""
)</f>
        <v>Fully Compliant</v>
      </c>
      <c r="O201" s="6" t="str">
        <f t="shared" si="10"/>
        <v>Pass</v>
      </c>
      <c r="P201" s="7" t="s">
        <v>492</v>
      </c>
      <c r="Q201" s="8"/>
      <c r="R201" s="8"/>
    </row>
    <row r="202" spans="1:18" s="5" customFormat="1" ht="66.650000000000006" customHeight="1">
      <c r="A202" s="65"/>
      <c r="B202" s="70"/>
      <c r="C202" s="71"/>
      <c r="D202" s="6">
        <v>198</v>
      </c>
      <c r="E202" s="11"/>
      <c r="F202" s="7" t="s">
        <v>493</v>
      </c>
      <c r="G202" s="6" t="s">
        <v>77</v>
      </c>
      <c r="H202" s="6" t="s">
        <v>78</v>
      </c>
      <c r="I202" s="6">
        <v>2</v>
      </c>
      <c r="J202" s="6" t="s">
        <v>765</v>
      </c>
      <c r="K202" s="6">
        <f t="shared" si="2"/>
        <v>1</v>
      </c>
      <c r="L202" s="6">
        <v>1</v>
      </c>
      <c r="M202" s="6">
        <f t="shared" si="9"/>
        <v>0</v>
      </c>
      <c r="N202" s="6" t="str" cm="1">
        <f t="array" ref="N202">_xlfn.IFS(
    L202=1, "Fully Compliant",
    L202=0.5, "Observation",
    L202=0, "Non Compliant",
    OR(L202="NA", L202="N/A", L202=""), ""
)</f>
        <v>Fully Compliant</v>
      </c>
      <c r="O202" s="6" t="str">
        <f t="shared" si="10"/>
        <v>Pass</v>
      </c>
      <c r="P202" s="7" t="s">
        <v>494</v>
      </c>
      <c r="Q202" s="8"/>
      <c r="R202" s="8"/>
    </row>
    <row r="203" spans="1:18" s="5" customFormat="1" ht="40.25" customHeight="1">
      <c r="A203" s="65"/>
      <c r="B203" s="72"/>
      <c r="C203" s="73"/>
      <c r="D203" s="6">
        <v>199</v>
      </c>
      <c r="E203" s="11"/>
      <c r="F203" s="7" t="s">
        <v>495</v>
      </c>
      <c r="G203" s="6" t="s">
        <v>77</v>
      </c>
      <c r="H203" s="6" t="s">
        <v>78</v>
      </c>
      <c r="I203" s="6">
        <v>2</v>
      </c>
      <c r="J203" s="6" t="s">
        <v>765</v>
      </c>
      <c r="K203" s="6">
        <f t="shared" si="2"/>
        <v>1</v>
      </c>
      <c r="L203" s="6">
        <v>0</v>
      </c>
      <c r="M203" s="6">
        <f t="shared" si="9"/>
        <v>2</v>
      </c>
      <c r="N203" s="6" t="str" cm="1">
        <f t="array" ref="N203">_xlfn.IFS(
    L203=1, "Fully Compliant",
    L203=0.5, "Observation",
    L203=0, "Non Compliant",
    OR(L203="NA", L203="N/A", L203=""), ""
)</f>
        <v>Non Compliant</v>
      </c>
      <c r="O203" s="6" t="str">
        <f t="shared" si="10"/>
        <v>Fail</v>
      </c>
      <c r="P203" s="7" t="s">
        <v>496</v>
      </c>
      <c r="Q203" s="10"/>
      <c r="R203" s="8"/>
    </row>
    <row r="204" spans="1:18" s="5" customFormat="1" ht="53.4" customHeight="1">
      <c r="A204" s="65"/>
      <c r="B204" s="66" t="s">
        <v>53</v>
      </c>
      <c r="C204" s="9" t="s">
        <v>54</v>
      </c>
      <c r="D204" s="6">
        <v>200</v>
      </c>
      <c r="E204" s="11"/>
      <c r="F204" s="7" t="s">
        <v>497</v>
      </c>
      <c r="G204" s="6" t="s">
        <v>75</v>
      </c>
      <c r="H204" s="6" t="s">
        <v>76</v>
      </c>
      <c r="I204" s="6">
        <v>3</v>
      </c>
      <c r="J204" s="6" t="s">
        <v>765</v>
      </c>
      <c r="K204" s="6">
        <f t="shared" si="2"/>
        <v>1</v>
      </c>
      <c r="L204" s="6">
        <v>1</v>
      </c>
      <c r="M204" s="6">
        <f t="shared" si="9"/>
        <v>0</v>
      </c>
      <c r="N204" s="6" t="str" cm="1">
        <f t="array" ref="N204">_xlfn.IFS(
    L204=1, "Fully Compliant",
    L204=0.5, "Observation",
    L204=0, "Non Compliant",
    OR(L204="NA", L204="N/A", L204=""), ""
)</f>
        <v>Fully Compliant</v>
      </c>
      <c r="O204" s="6" t="str">
        <f t="shared" si="10"/>
        <v>Pass</v>
      </c>
      <c r="P204" s="7" t="s">
        <v>498</v>
      </c>
      <c r="Q204" s="10"/>
      <c r="R204" s="8"/>
    </row>
    <row r="205" spans="1:18" s="5" customFormat="1" ht="62" customHeight="1">
      <c r="A205" s="65"/>
      <c r="B205" s="66"/>
      <c r="C205" s="9" t="s">
        <v>55</v>
      </c>
      <c r="D205" s="6">
        <v>201</v>
      </c>
      <c r="E205" s="11"/>
      <c r="F205" s="7" t="s">
        <v>499</v>
      </c>
      <c r="G205" s="6" t="s">
        <v>73</v>
      </c>
      <c r="H205" s="6" t="s">
        <v>74</v>
      </c>
      <c r="I205" s="6">
        <v>4</v>
      </c>
      <c r="J205" s="6" t="s">
        <v>765</v>
      </c>
      <c r="K205" s="6">
        <f t="shared" si="2"/>
        <v>1</v>
      </c>
      <c r="L205" s="6">
        <v>1</v>
      </c>
      <c r="M205" s="6">
        <f t="shared" si="9"/>
        <v>0</v>
      </c>
      <c r="N205" s="6" t="str" cm="1">
        <f t="array" ref="N205">_xlfn.IFS(
    L205=1, "Fully Compliant",
    L205=0.5, "Observation",
    L205=0, "Non Compliant",
    OR(L205="NA", L205="N/A", L205=""), ""
)</f>
        <v>Fully Compliant</v>
      </c>
      <c r="O205" s="6" t="str">
        <f t="shared" si="10"/>
        <v>Pass</v>
      </c>
      <c r="P205" s="7" t="s">
        <v>500</v>
      </c>
      <c r="Q205" s="10"/>
      <c r="R205" s="8"/>
    </row>
    <row r="206" spans="1:18" s="5" customFormat="1" ht="63" customHeight="1">
      <c r="A206" s="65"/>
      <c r="B206" s="66"/>
      <c r="C206" s="9" t="s">
        <v>56</v>
      </c>
      <c r="D206" s="6">
        <v>202</v>
      </c>
      <c r="E206" s="7"/>
      <c r="F206" s="7" t="s">
        <v>501</v>
      </c>
      <c r="G206" s="6" t="s">
        <v>73</v>
      </c>
      <c r="H206" s="6" t="s">
        <v>74</v>
      </c>
      <c r="I206" s="6">
        <v>4</v>
      </c>
      <c r="J206" s="6" t="s">
        <v>765</v>
      </c>
      <c r="K206" s="6">
        <f t="shared" si="2"/>
        <v>1</v>
      </c>
      <c r="L206" s="6">
        <v>1</v>
      </c>
      <c r="M206" s="6">
        <f t="shared" si="9"/>
        <v>0</v>
      </c>
      <c r="N206" s="6" t="str" cm="1">
        <f t="array" ref="N206">_xlfn.IFS(
    L206=1, "Fully Compliant",
    L206=0.5, "Observation",
    L206=0, "Non Compliant",
    OR(L206="NA", L206="N/A", L206=""), ""
)</f>
        <v>Fully Compliant</v>
      </c>
      <c r="O206" s="6" t="str">
        <f t="shared" si="10"/>
        <v>Pass</v>
      </c>
      <c r="P206" s="7" t="s">
        <v>502</v>
      </c>
      <c r="Q206" s="10"/>
      <c r="R206" s="8"/>
    </row>
    <row r="207" spans="1:18" s="5" customFormat="1" ht="67.25" customHeight="1">
      <c r="A207" s="65" t="s">
        <v>57</v>
      </c>
      <c r="B207" s="66" t="s">
        <v>58</v>
      </c>
      <c r="C207" s="66"/>
      <c r="D207" s="6">
        <v>203</v>
      </c>
      <c r="E207" s="7"/>
      <c r="F207" s="7" t="s">
        <v>59</v>
      </c>
      <c r="G207" s="6"/>
      <c r="H207" s="6"/>
      <c r="I207" s="6"/>
      <c r="J207" s="6"/>
      <c r="K207" s="6" t="str">
        <f t="shared" si="2"/>
        <v/>
      </c>
      <c r="L207" s="6"/>
      <c r="M207" s="6"/>
      <c r="N207" s="6"/>
      <c r="O207" s="6"/>
      <c r="P207" s="7"/>
      <c r="Q207" s="8"/>
      <c r="R207" s="8"/>
    </row>
    <row r="208" spans="1:18" s="5" customFormat="1" ht="62" customHeight="1">
      <c r="A208" s="65"/>
      <c r="B208" s="66" t="s">
        <v>60</v>
      </c>
      <c r="C208" s="66"/>
      <c r="D208" s="6">
        <v>204</v>
      </c>
      <c r="E208" s="7"/>
      <c r="F208" s="7" t="s">
        <v>59</v>
      </c>
      <c r="G208" s="6"/>
      <c r="H208" s="6"/>
      <c r="I208" s="6"/>
      <c r="J208" s="6"/>
      <c r="K208" s="6" t="str">
        <f t="shared" si="2"/>
        <v/>
      </c>
      <c r="L208" s="6"/>
      <c r="M208" s="6"/>
      <c r="N208" s="6"/>
      <c r="O208" s="6"/>
      <c r="P208" s="7"/>
      <c r="Q208" s="8"/>
      <c r="R208" s="8"/>
    </row>
    <row r="209" spans="1:30" s="5" customFormat="1" ht="33.75" customHeight="1">
      <c r="A209" s="13"/>
      <c r="B209" s="14"/>
      <c r="C209" s="14"/>
      <c r="D209" s="15"/>
      <c r="E209" s="13"/>
      <c r="F209" s="13"/>
      <c r="G209" s="15"/>
      <c r="H209" s="15"/>
      <c r="I209" s="15" cm="1">
        <f t="array" ref="I209">SUMPRODUCT((M5:M208&lt;&gt;"")*(I5:I208))</f>
        <v>646</v>
      </c>
      <c r="J209" s="15"/>
      <c r="K209" s="15">
        <f>SUM(K5:K208)</f>
        <v>201</v>
      </c>
      <c r="L209" s="15">
        <f>SUM(L5:L208)</f>
        <v>200</v>
      </c>
      <c r="M209" s="15">
        <f>SUM(M5:M208)</f>
        <v>2</v>
      </c>
      <c r="N209" s="38">
        <f>L209/K209</f>
        <v>0.99502487562189057</v>
      </c>
      <c r="O209" s="39">
        <f>IF(COUNTIFS(H5:H208,"Zero Tolerance",O5:O208,"Fail")&gt;0,0,1-(M209/I209))</f>
        <v>0.99690402476780182</v>
      </c>
      <c r="P209" s="13"/>
      <c r="Q209" s="13"/>
      <c r="R209" s="13"/>
    </row>
    <row r="210" spans="1:30" s="5" customFormat="1" ht="33.65" customHeight="1">
      <c r="A210" s="67" t="s">
        <v>780</v>
      </c>
      <c r="B210" s="67"/>
      <c r="C210" s="67"/>
      <c r="D210" s="67"/>
      <c r="E210" s="67"/>
      <c r="F210" s="67"/>
      <c r="G210" s="67"/>
      <c r="H210" s="67"/>
      <c r="I210" s="67"/>
      <c r="J210" s="67"/>
      <c r="K210" s="67"/>
      <c r="L210" s="67"/>
      <c r="M210" s="67"/>
      <c r="N210" s="67"/>
      <c r="O210" s="67"/>
      <c r="P210" s="67"/>
      <c r="Q210" s="67"/>
      <c r="R210" s="67"/>
      <c r="V210" s="40" t="s">
        <v>769</v>
      </c>
      <c r="W210" s="41" t="s">
        <v>74</v>
      </c>
      <c r="X210" s="41" t="s">
        <v>770</v>
      </c>
      <c r="Y210" s="41" t="s">
        <v>771</v>
      </c>
      <c r="Z210" s="4"/>
      <c r="AA210" s="42" t="s">
        <v>775</v>
      </c>
      <c r="AB210" s="43" t="s">
        <v>772</v>
      </c>
      <c r="AC210" s="43" t="s">
        <v>773</v>
      </c>
      <c r="AD210" s="43" t="s">
        <v>774</v>
      </c>
    </row>
    <row r="211" spans="1:30" s="5" customFormat="1" ht="62" customHeight="1">
      <c r="A211" s="51" t="s">
        <v>23</v>
      </c>
      <c r="B211" s="52" t="s">
        <v>545</v>
      </c>
      <c r="C211" s="53" t="s">
        <v>545</v>
      </c>
      <c r="D211" s="6">
        <v>1</v>
      </c>
      <c r="E211" s="6" t="s">
        <v>83</v>
      </c>
      <c r="F211" s="7" t="s">
        <v>544</v>
      </c>
      <c r="G211" s="6" t="s">
        <v>73</v>
      </c>
      <c r="H211" s="6" t="s">
        <v>78</v>
      </c>
      <c r="I211" s="6">
        <v>2</v>
      </c>
      <c r="J211" s="6" t="s">
        <v>765</v>
      </c>
      <c r="K211" s="6">
        <f t="shared" ref="K211:K311" si="11">IF(OR(L211="N/A", L211=""), "", 1)</f>
        <v>1</v>
      </c>
      <c r="L211" s="6">
        <v>0</v>
      </c>
      <c r="M211" s="6">
        <f t="shared" ref="M211" si="12">IF(OR(L211="N/A", L211=""), "", I211 * (1 - L211))</f>
        <v>2</v>
      </c>
      <c r="N211" s="6" t="str" cm="1">
        <f t="array" ref="N211">_xlfn.IFS(
    L211=1, "Fully Compliant",
    L211=0.5, "Observation",
    L211=0, "Non Compliant",
    OR(L211="NA", L211="N/A", L211=""), ""
)</f>
        <v>Non Compliant</v>
      </c>
      <c r="O211" s="6" t="str">
        <f t="shared" ref="O211" si="13">IF(L211="N/A","",
   IF(AND(H211="Zero Tolerance",J211="Critical"),
      IF(L211=1,"Pass","Fail"),
   IF(AND(H211="Zero Tolerance",J211="Non Critical"),
      IF(L211=0,"Fail","Pass"),
   IF(J211="Critical",
      IF(L211=1,"Pass","Fail"),
   IF(J211="Non Critical",
      IF(L211=0,"Fail","Pass"),
   "")))))</f>
        <v>Fail</v>
      </c>
      <c r="P211" s="7" t="s">
        <v>546</v>
      </c>
      <c r="Q211" s="16"/>
      <c r="R211" s="17"/>
      <c r="W211" s="5">
        <f>COUNTIFS(H211:H311, "Zero Tolerance", O211:O311, "Fail")</f>
        <v>33</v>
      </c>
      <c r="X211" s="5">
        <f>COUNTIFS(H211:H311, "Medium", O211:O311, "Fail")</f>
        <v>49</v>
      </c>
      <c r="Y211" s="5">
        <f>COUNTIFS(H211:H311, "Low", O211:O311, "Fail")</f>
        <v>16</v>
      </c>
      <c r="AB211" s="5">
        <f>COUNTIF(N211:N311, "Non Compliant")</f>
        <v>98</v>
      </c>
      <c r="AC211" s="5">
        <f>COUNTIF(N211:N311, "Observation")</f>
        <v>0</v>
      </c>
      <c r="AD211" s="5">
        <f>COUNTIF(N211:N311, "Fully Compliant")</f>
        <v>3</v>
      </c>
    </row>
    <row r="212" spans="1:30" s="5" customFormat="1" ht="62" customHeight="1">
      <c r="A212" s="51" t="s">
        <v>52</v>
      </c>
      <c r="B212" s="52" t="s">
        <v>516</v>
      </c>
      <c r="C212" s="53" t="s">
        <v>516</v>
      </c>
      <c r="D212" s="49">
        <v>2</v>
      </c>
      <c r="E212" s="49" t="s">
        <v>84</v>
      </c>
      <c r="F212" s="7" t="s">
        <v>547</v>
      </c>
      <c r="G212" s="6" t="s">
        <v>77</v>
      </c>
      <c r="H212" s="6" t="s">
        <v>78</v>
      </c>
      <c r="I212" s="6">
        <v>2</v>
      </c>
      <c r="J212" s="6" t="s">
        <v>765</v>
      </c>
      <c r="K212" s="6">
        <f t="shared" si="11"/>
        <v>1</v>
      </c>
      <c r="L212" s="6">
        <v>0</v>
      </c>
      <c r="M212" s="6">
        <f t="shared" ref="M212:M275" si="14">IF(OR(L212="N/A", L212=""), "", I212 * (1 - L212))</f>
        <v>2</v>
      </c>
      <c r="N212" s="6" t="str" cm="1">
        <f t="array" ref="N212">_xlfn.IFS(
    L212=1, "Fully Compliant",
    L212=0.5, "Observation",
    L212=0, "Non Compliant",
    OR(L212="NA", L212="N/A", L212=""), ""
)</f>
        <v>Non Compliant</v>
      </c>
      <c r="O212" s="6" t="str">
        <f t="shared" ref="O212:O275" si="15">IF(L212="N/A","",
   IF(AND(H212="Zero Tolerance",J212="Critical"),
      IF(L212=1,"Pass","Fail"),
   IF(AND(H212="Zero Tolerance",J212="Non Critical"),
      IF(L212=0,"Fail","Pass"),
   IF(J212="Critical",
      IF(L212=1,"Pass","Fail"),
   IF(J212="Non Critical",
      IF(L212=0,"Fail","Pass"),
   "")))))</f>
        <v>Fail</v>
      </c>
      <c r="P212" s="7" t="s">
        <v>548</v>
      </c>
      <c r="Q212" s="16"/>
      <c r="R212" s="17"/>
    </row>
    <row r="213" spans="1:30" s="5" customFormat="1" ht="62" customHeight="1">
      <c r="A213" s="51" t="s">
        <v>52</v>
      </c>
      <c r="B213" s="52" t="s">
        <v>516</v>
      </c>
      <c r="C213" s="53" t="s">
        <v>516</v>
      </c>
      <c r="D213" s="48"/>
      <c r="E213" s="48"/>
      <c r="F213" s="7" t="s">
        <v>549</v>
      </c>
      <c r="G213" s="6" t="s">
        <v>73</v>
      </c>
      <c r="H213" s="6" t="s">
        <v>74</v>
      </c>
      <c r="I213" s="6">
        <v>4</v>
      </c>
      <c r="J213" s="6" t="s">
        <v>766</v>
      </c>
      <c r="K213" s="6">
        <f t="shared" si="11"/>
        <v>1</v>
      </c>
      <c r="L213" s="6">
        <v>1</v>
      </c>
      <c r="M213" s="6">
        <f t="shared" si="14"/>
        <v>0</v>
      </c>
      <c r="N213" s="6" t="str" cm="1">
        <f t="array" ref="N213">_xlfn.IFS(
    L213=1, "Fully Compliant",
    L213=0.5, "Observation",
    L213=0, "Non Compliant",
    OR(L213="NA", L213="N/A", L213=""), ""
)</f>
        <v>Fully Compliant</v>
      </c>
      <c r="O213" s="6" t="str">
        <f t="shared" si="15"/>
        <v>Pass</v>
      </c>
      <c r="P213" s="7" t="s">
        <v>550</v>
      </c>
      <c r="Q213" s="16"/>
      <c r="R213" s="17"/>
    </row>
    <row r="214" spans="1:30" s="5" customFormat="1" ht="62" customHeight="1">
      <c r="A214" s="51" t="s">
        <v>52</v>
      </c>
      <c r="B214" s="52" t="s">
        <v>516</v>
      </c>
      <c r="C214" s="53" t="s">
        <v>516</v>
      </c>
      <c r="D214" s="48"/>
      <c r="E214" s="48"/>
      <c r="F214" s="7" t="s">
        <v>551</v>
      </c>
      <c r="G214" s="6" t="s">
        <v>75</v>
      </c>
      <c r="H214" s="6" t="s">
        <v>76</v>
      </c>
      <c r="I214" s="6">
        <v>3</v>
      </c>
      <c r="J214" s="6" t="s">
        <v>765</v>
      </c>
      <c r="K214" s="6">
        <f t="shared" si="11"/>
        <v>1</v>
      </c>
      <c r="L214" s="6">
        <v>0</v>
      </c>
      <c r="M214" s="6">
        <f t="shared" si="14"/>
        <v>3</v>
      </c>
      <c r="N214" s="6" t="str" cm="1">
        <f t="array" ref="N214">_xlfn.IFS(
    L214=1, "Fully Compliant",
    L214=0.5, "Observation",
    L214=0, "Non Compliant",
    OR(L214="NA", L214="N/A", L214=""), ""
)</f>
        <v>Non Compliant</v>
      </c>
      <c r="O214" s="6" t="str">
        <f t="shared" si="15"/>
        <v>Fail</v>
      </c>
      <c r="P214" s="7" t="s">
        <v>552</v>
      </c>
      <c r="Q214" s="16"/>
      <c r="R214" s="17"/>
    </row>
    <row r="215" spans="1:30" s="5" customFormat="1" ht="62" customHeight="1">
      <c r="A215" s="51" t="s">
        <v>52</v>
      </c>
      <c r="B215" s="52" t="s">
        <v>516</v>
      </c>
      <c r="C215" s="53" t="s">
        <v>516</v>
      </c>
      <c r="D215" s="48"/>
      <c r="E215" s="48"/>
      <c r="F215" s="7" t="s">
        <v>553</v>
      </c>
      <c r="G215" s="6" t="s">
        <v>77</v>
      </c>
      <c r="H215" s="6" t="s">
        <v>76</v>
      </c>
      <c r="I215" s="6">
        <v>3</v>
      </c>
      <c r="J215" s="6" t="s">
        <v>765</v>
      </c>
      <c r="K215" s="6">
        <f t="shared" si="11"/>
        <v>1</v>
      </c>
      <c r="L215" s="6">
        <v>1</v>
      </c>
      <c r="M215" s="6">
        <f t="shared" si="14"/>
        <v>0</v>
      </c>
      <c r="N215" s="6" t="str" cm="1">
        <f t="array" ref="N215">_xlfn.IFS(
    L215=1, "Fully Compliant",
    L215=0.5, "Observation",
    L215=0, "Non Compliant",
    OR(L215="NA", L215="N/A", L215=""), ""
)</f>
        <v>Fully Compliant</v>
      </c>
      <c r="O215" s="6" t="str">
        <f t="shared" si="15"/>
        <v>Pass</v>
      </c>
      <c r="P215" s="7" t="s">
        <v>554</v>
      </c>
      <c r="Q215" s="16"/>
      <c r="R215" s="17"/>
    </row>
    <row r="216" spans="1:30" s="5" customFormat="1" ht="62" customHeight="1">
      <c r="A216" s="51" t="s">
        <v>52</v>
      </c>
      <c r="B216" s="52" t="s">
        <v>516</v>
      </c>
      <c r="C216" s="53" t="s">
        <v>516</v>
      </c>
      <c r="D216" s="48"/>
      <c r="E216" s="48"/>
      <c r="F216" s="7" t="s">
        <v>555</v>
      </c>
      <c r="G216" s="6" t="s">
        <v>73</v>
      </c>
      <c r="H216" s="6" t="s">
        <v>74</v>
      </c>
      <c r="I216" s="6">
        <v>4</v>
      </c>
      <c r="J216" s="6" t="s">
        <v>766</v>
      </c>
      <c r="K216" s="6">
        <f t="shared" si="11"/>
        <v>1</v>
      </c>
      <c r="L216" s="6">
        <v>0</v>
      </c>
      <c r="M216" s="6">
        <f t="shared" si="14"/>
        <v>4</v>
      </c>
      <c r="N216" s="6" t="str" cm="1">
        <f t="array" ref="N216">_xlfn.IFS(
    L216=1, "Fully Compliant",
    L216=0.5, "Observation",
    L216=0, "Non Compliant",
    OR(L216="NA", L216="N/A", L216=""), ""
)</f>
        <v>Non Compliant</v>
      </c>
      <c r="O216" s="6" t="str">
        <f t="shared" si="15"/>
        <v>Fail</v>
      </c>
      <c r="P216" s="7" t="s">
        <v>556</v>
      </c>
      <c r="Q216" s="16"/>
      <c r="R216" s="17"/>
    </row>
    <row r="217" spans="1:30" s="5" customFormat="1" ht="62" customHeight="1">
      <c r="A217" s="51" t="s">
        <v>52</v>
      </c>
      <c r="B217" s="52" t="s">
        <v>516</v>
      </c>
      <c r="C217" s="53" t="s">
        <v>516</v>
      </c>
      <c r="D217" s="48"/>
      <c r="E217" s="48"/>
      <c r="F217" s="7" t="s">
        <v>557</v>
      </c>
      <c r="G217" s="6" t="s">
        <v>73</v>
      </c>
      <c r="H217" s="6" t="s">
        <v>74</v>
      </c>
      <c r="I217" s="6">
        <v>4</v>
      </c>
      <c r="J217" s="6" t="s">
        <v>766</v>
      </c>
      <c r="K217" s="6">
        <f t="shared" si="11"/>
        <v>1</v>
      </c>
      <c r="L217" s="6">
        <v>0</v>
      </c>
      <c r="M217" s="6">
        <f t="shared" si="14"/>
        <v>4</v>
      </c>
      <c r="N217" s="6" t="str" cm="1">
        <f t="array" ref="N217">_xlfn.IFS(
    L217=1, "Fully Compliant",
    L217=0.5, "Observation",
    L217=0, "Non Compliant",
    OR(L217="NA", L217="N/A", L217=""), ""
)</f>
        <v>Non Compliant</v>
      </c>
      <c r="O217" s="6" t="str">
        <f t="shared" si="15"/>
        <v>Fail</v>
      </c>
      <c r="P217" s="7" t="s">
        <v>558</v>
      </c>
      <c r="Q217" s="16"/>
      <c r="R217" s="17"/>
    </row>
    <row r="218" spans="1:30" s="5" customFormat="1" ht="62" customHeight="1">
      <c r="A218" s="51" t="s">
        <v>52</v>
      </c>
      <c r="B218" s="52" t="s">
        <v>516</v>
      </c>
      <c r="C218" s="53" t="s">
        <v>516</v>
      </c>
      <c r="D218" s="48"/>
      <c r="E218" s="48"/>
      <c r="F218" s="7" t="s">
        <v>559</v>
      </c>
      <c r="G218" s="6" t="s">
        <v>77</v>
      </c>
      <c r="H218" s="6" t="s">
        <v>78</v>
      </c>
      <c r="I218" s="6">
        <v>2</v>
      </c>
      <c r="J218" s="6" t="s">
        <v>765</v>
      </c>
      <c r="K218" s="6">
        <f t="shared" si="11"/>
        <v>1</v>
      </c>
      <c r="L218" s="6">
        <v>0</v>
      </c>
      <c r="M218" s="6">
        <f t="shared" si="14"/>
        <v>2</v>
      </c>
      <c r="N218" s="6" t="str" cm="1">
        <f t="array" ref="N218">_xlfn.IFS(
    L218=1, "Fully Compliant",
    L218=0.5, "Observation",
    L218=0, "Non Compliant",
    OR(L218="NA", L218="N/A", L218=""), ""
)</f>
        <v>Non Compliant</v>
      </c>
      <c r="O218" s="6" t="str">
        <f t="shared" si="15"/>
        <v>Fail</v>
      </c>
      <c r="P218" s="7" t="s">
        <v>560</v>
      </c>
      <c r="Q218" s="16"/>
      <c r="R218" s="17"/>
    </row>
    <row r="219" spans="1:30" s="5" customFormat="1" ht="62" customHeight="1">
      <c r="A219" s="51" t="s">
        <v>52</v>
      </c>
      <c r="B219" s="52" t="s">
        <v>516</v>
      </c>
      <c r="C219" s="53" t="s">
        <v>516</v>
      </c>
      <c r="D219" s="48"/>
      <c r="E219" s="48"/>
      <c r="F219" s="7" t="s">
        <v>561</v>
      </c>
      <c r="G219" s="6" t="s">
        <v>77</v>
      </c>
      <c r="H219" s="6" t="s">
        <v>78</v>
      </c>
      <c r="I219" s="6">
        <v>2</v>
      </c>
      <c r="J219" s="6" t="s">
        <v>765</v>
      </c>
      <c r="K219" s="6">
        <f t="shared" si="11"/>
        <v>1</v>
      </c>
      <c r="L219" s="6">
        <v>0</v>
      </c>
      <c r="M219" s="6">
        <f t="shared" si="14"/>
        <v>2</v>
      </c>
      <c r="N219" s="6" t="str" cm="1">
        <f t="array" ref="N219">_xlfn.IFS(
    L219=1, "Fully Compliant",
    L219=0.5, "Observation",
    L219=0, "Non Compliant",
    OR(L219="NA", L219="N/A", L219=""), ""
)</f>
        <v>Non Compliant</v>
      </c>
      <c r="O219" s="6" t="str">
        <f t="shared" si="15"/>
        <v>Fail</v>
      </c>
      <c r="P219" s="7" t="s">
        <v>562</v>
      </c>
      <c r="Q219" s="16"/>
      <c r="R219" s="17"/>
    </row>
    <row r="220" spans="1:30" s="5" customFormat="1" ht="62" customHeight="1">
      <c r="A220" s="51" t="s">
        <v>52</v>
      </c>
      <c r="B220" s="52" t="s">
        <v>516</v>
      </c>
      <c r="C220" s="53" t="s">
        <v>516</v>
      </c>
      <c r="D220" s="48"/>
      <c r="E220" s="48"/>
      <c r="F220" s="7" t="s">
        <v>563</v>
      </c>
      <c r="G220" s="6" t="s">
        <v>73</v>
      </c>
      <c r="H220" s="6" t="s">
        <v>74</v>
      </c>
      <c r="I220" s="6">
        <v>4</v>
      </c>
      <c r="J220" s="6" t="s">
        <v>766</v>
      </c>
      <c r="K220" s="6">
        <f t="shared" si="11"/>
        <v>1</v>
      </c>
      <c r="L220" s="6">
        <v>0</v>
      </c>
      <c r="M220" s="6">
        <f t="shared" si="14"/>
        <v>4</v>
      </c>
      <c r="N220" s="6" t="str" cm="1">
        <f t="array" ref="N220">_xlfn.IFS(
    L220=1, "Fully Compliant",
    L220=0.5, "Observation",
    L220=0, "Non Compliant",
    OR(L220="NA", L220="N/A", L220=""), ""
)</f>
        <v>Non Compliant</v>
      </c>
      <c r="O220" s="6" t="str">
        <f t="shared" si="15"/>
        <v>Fail</v>
      </c>
      <c r="P220" s="7" t="s">
        <v>564</v>
      </c>
      <c r="Q220" s="16"/>
      <c r="R220" s="17"/>
    </row>
    <row r="221" spans="1:30" s="5" customFormat="1" ht="62" customHeight="1">
      <c r="A221" s="51" t="s">
        <v>52</v>
      </c>
      <c r="B221" s="52" t="s">
        <v>516</v>
      </c>
      <c r="C221" s="53" t="s">
        <v>516</v>
      </c>
      <c r="D221" s="48"/>
      <c r="E221" s="48"/>
      <c r="F221" s="7" t="s">
        <v>565</v>
      </c>
      <c r="G221" s="6" t="s">
        <v>75</v>
      </c>
      <c r="H221" s="6" t="s">
        <v>76</v>
      </c>
      <c r="I221" s="6">
        <v>3</v>
      </c>
      <c r="J221" s="6" t="s">
        <v>766</v>
      </c>
      <c r="K221" s="6">
        <f t="shared" si="11"/>
        <v>1</v>
      </c>
      <c r="L221" s="6">
        <v>0</v>
      </c>
      <c r="M221" s="6">
        <f t="shared" si="14"/>
        <v>3</v>
      </c>
      <c r="N221" s="6" t="str" cm="1">
        <f t="array" ref="N221">_xlfn.IFS(
    L221=1, "Fully Compliant",
    L221=0.5, "Observation",
    L221=0, "Non Compliant",
    OR(L221="NA", L221="N/A", L221=""), ""
)</f>
        <v>Non Compliant</v>
      </c>
      <c r="O221" s="6" t="str">
        <f t="shared" si="15"/>
        <v>Fail</v>
      </c>
      <c r="P221" s="7" t="s">
        <v>566</v>
      </c>
      <c r="Q221" s="16"/>
      <c r="R221" s="17"/>
    </row>
    <row r="222" spans="1:30" s="5" customFormat="1" ht="62" customHeight="1">
      <c r="A222" s="51" t="s">
        <v>52</v>
      </c>
      <c r="B222" s="52" t="s">
        <v>516</v>
      </c>
      <c r="C222" s="53" t="s">
        <v>516</v>
      </c>
      <c r="D222" s="48"/>
      <c r="E222" s="48"/>
      <c r="F222" s="7" t="s">
        <v>567</v>
      </c>
      <c r="G222" s="6" t="s">
        <v>73</v>
      </c>
      <c r="H222" s="6" t="s">
        <v>74</v>
      </c>
      <c r="I222" s="6">
        <v>4</v>
      </c>
      <c r="J222" s="6" t="s">
        <v>766</v>
      </c>
      <c r="K222" s="6">
        <f t="shared" si="11"/>
        <v>1</v>
      </c>
      <c r="L222" s="6">
        <v>0</v>
      </c>
      <c r="M222" s="6">
        <f t="shared" si="14"/>
        <v>4</v>
      </c>
      <c r="N222" s="6" t="str" cm="1">
        <f t="array" ref="N222">_xlfn.IFS(
    L222=1, "Fully Compliant",
    L222=0.5, "Observation",
    L222=0, "Non Compliant",
    OR(L222="NA", L222="N/A", L222=""), ""
)</f>
        <v>Non Compliant</v>
      </c>
      <c r="O222" s="6" t="str">
        <f t="shared" si="15"/>
        <v>Fail</v>
      </c>
      <c r="P222" s="7" t="s">
        <v>568</v>
      </c>
      <c r="Q222" s="16"/>
      <c r="R222" s="17"/>
    </row>
    <row r="223" spans="1:30" s="5" customFormat="1" ht="62" customHeight="1">
      <c r="A223" s="51" t="s">
        <v>52</v>
      </c>
      <c r="B223" s="52" t="s">
        <v>516</v>
      </c>
      <c r="C223" s="53" t="s">
        <v>516</v>
      </c>
      <c r="D223" s="48"/>
      <c r="E223" s="48"/>
      <c r="F223" s="7" t="s">
        <v>569</v>
      </c>
      <c r="G223" s="6" t="s">
        <v>77</v>
      </c>
      <c r="H223" s="6" t="s">
        <v>78</v>
      </c>
      <c r="I223" s="6">
        <v>2</v>
      </c>
      <c r="J223" s="6" t="s">
        <v>765</v>
      </c>
      <c r="K223" s="6">
        <f t="shared" si="11"/>
        <v>1</v>
      </c>
      <c r="L223" s="6">
        <v>0</v>
      </c>
      <c r="M223" s="6">
        <f t="shared" si="14"/>
        <v>2</v>
      </c>
      <c r="N223" s="6" t="str" cm="1">
        <f t="array" ref="N223">_xlfn.IFS(
    L223=1, "Fully Compliant",
    L223=0.5, "Observation",
    L223=0, "Non Compliant",
    OR(L223="NA", L223="N/A", L223=""), ""
)</f>
        <v>Non Compliant</v>
      </c>
      <c r="O223" s="6" t="str">
        <f t="shared" si="15"/>
        <v>Fail</v>
      </c>
      <c r="P223" s="7" t="s">
        <v>570</v>
      </c>
      <c r="Q223" s="16"/>
      <c r="R223" s="17"/>
    </row>
    <row r="224" spans="1:30" s="5" customFormat="1" ht="62" customHeight="1">
      <c r="A224" s="51" t="s">
        <v>58</v>
      </c>
      <c r="B224" s="52">
        <v>10.199999999999999</v>
      </c>
      <c r="C224" s="53">
        <v>10.199999999999999</v>
      </c>
      <c r="D224" s="48"/>
      <c r="E224" s="48"/>
      <c r="F224" s="7" t="s">
        <v>571</v>
      </c>
      <c r="G224" s="6" t="s">
        <v>73</v>
      </c>
      <c r="H224" s="6" t="s">
        <v>74</v>
      </c>
      <c r="I224" s="6">
        <v>4</v>
      </c>
      <c r="J224" s="6" t="s">
        <v>766</v>
      </c>
      <c r="K224" s="6">
        <f t="shared" si="11"/>
        <v>1</v>
      </c>
      <c r="L224" s="6">
        <v>0</v>
      </c>
      <c r="M224" s="6">
        <f t="shared" si="14"/>
        <v>4</v>
      </c>
      <c r="N224" s="6" t="str" cm="1">
        <f t="array" ref="N224">_xlfn.IFS(
    L224=1, "Fully Compliant",
    L224=0.5, "Observation",
    L224=0, "Non Compliant",
    OR(L224="NA", L224="N/A", L224=""), ""
)</f>
        <v>Non Compliant</v>
      </c>
      <c r="O224" s="6" t="str">
        <f t="shared" si="15"/>
        <v>Fail</v>
      </c>
      <c r="P224" s="7" t="s">
        <v>572</v>
      </c>
      <c r="Q224" s="16"/>
      <c r="R224" s="17"/>
    </row>
    <row r="225" spans="1:18" s="5" customFormat="1" ht="62" customHeight="1">
      <c r="A225" s="51" t="s">
        <v>58</v>
      </c>
      <c r="B225" s="52">
        <v>10.199999999999999</v>
      </c>
      <c r="C225" s="53">
        <v>10.199999999999999</v>
      </c>
      <c r="D225" s="48"/>
      <c r="E225" s="48"/>
      <c r="F225" s="7" t="s">
        <v>573</v>
      </c>
      <c r="G225" s="6" t="s">
        <v>73</v>
      </c>
      <c r="H225" s="6" t="s">
        <v>74</v>
      </c>
      <c r="I225" s="6">
        <v>4</v>
      </c>
      <c r="J225" s="6" t="s">
        <v>766</v>
      </c>
      <c r="K225" s="6">
        <f t="shared" si="11"/>
        <v>1</v>
      </c>
      <c r="L225" s="6">
        <v>0</v>
      </c>
      <c r="M225" s="6">
        <f t="shared" si="14"/>
        <v>4</v>
      </c>
      <c r="N225" s="6" t="str" cm="1">
        <f t="array" ref="N225">_xlfn.IFS(
    L225=1, "Fully Compliant",
    L225=0.5, "Observation",
    L225=0, "Non Compliant",
    OR(L225="NA", L225="N/A", L225=""), ""
)</f>
        <v>Non Compliant</v>
      </c>
      <c r="O225" s="6" t="str">
        <f t="shared" si="15"/>
        <v>Fail</v>
      </c>
      <c r="P225" s="7" t="s">
        <v>574</v>
      </c>
      <c r="Q225" s="16"/>
      <c r="R225" s="17"/>
    </row>
    <row r="226" spans="1:18" s="5" customFormat="1" ht="62" customHeight="1">
      <c r="A226" s="51" t="s">
        <v>58</v>
      </c>
      <c r="B226" s="52">
        <v>10.199999999999999</v>
      </c>
      <c r="C226" s="53">
        <v>10.199999999999999</v>
      </c>
      <c r="D226" s="48"/>
      <c r="E226" s="48"/>
      <c r="F226" s="7" t="s">
        <v>575</v>
      </c>
      <c r="G226" s="6" t="s">
        <v>73</v>
      </c>
      <c r="H226" s="6" t="s">
        <v>74</v>
      </c>
      <c r="I226" s="6">
        <v>4</v>
      </c>
      <c r="J226" s="6" t="s">
        <v>766</v>
      </c>
      <c r="K226" s="6">
        <f t="shared" si="11"/>
        <v>1</v>
      </c>
      <c r="L226" s="6">
        <v>0</v>
      </c>
      <c r="M226" s="6">
        <f t="shared" si="14"/>
        <v>4</v>
      </c>
      <c r="N226" s="6" t="str" cm="1">
        <f t="array" ref="N226">_xlfn.IFS(
    L226=1, "Fully Compliant",
    L226=0.5, "Observation",
    L226=0, "Non Compliant",
    OR(L226="NA", L226="N/A", L226=""), ""
)</f>
        <v>Non Compliant</v>
      </c>
      <c r="O226" s="6" t="str">
        <f t="shared" si="15"/>
        <v>Fail</v>
      </c>
      <c r="P226" s="7" t="s">
        <v>576</v>
      </c>
      <c r="Q226" s="16"/>
      <c r="R226" s="17"/>
    </row>
    <row r="227" spans="1:18" s="5" customFormat="1" ht="62" customHeight="1">
      <c r="A227" s="51" t="s">
        <v>58</v>
      </c>
      <c r="B227" s="52">
        <v>10.199999999999999</v>
      </c>
      <c r="C227" s="53">
        <v>10.199999999999999</v>
      </c>
      <c r="D227" s="48"/>
      <c r="E227" s="48"/>
      <c r="F227" s="7" t="s">
        <v>577</v>
      </c>
      <c r="G227" s="6" t="s">
        <v>73</v>
      </c>
      <c r="H227" s="6" t="s">
        <v>74</v>
      </c>
      <c r="I227" s="6">
        <v>4</v>
      </c>
      <c r="J227" s="6" t="s">
        <v>766</v>
      </c>
      <c r="K227" s="6">
        <f t="shared" si="11"/>
        <v>1</v>
      </c>
      <c r="L227" s="6">
        <v>0</v>
      </c>
      <c r="M227" s="6">
        <f t="shared" si="14"/>
        <v>4</v>
      </c>
      <c r="N227" s="6" t="str" cm="1">
        <f t="array" ref="N227">_xlfn.IFS(
    L227=1, "Fully Compliant",
    L227=0.5, "Observation",
    L227=0, "Non Compliant",
    OR(L227="NA", L227="N/A", L227=""), ""
)</f>
        <v>Non Compliant</v>
      </c>
      <c r="O227" s="6" t="str">
        <f t="shared" si="15"/>
        <v>Fail</v>
      </c>
      <c r="P227" s="7" t="s">
        <v>578</v>
      </c>
      <c r="Q227" s="16"/>
      <c r="R227" s="17"/>
    </row>
    <row r="228" spans="1:18" s="5" customFormat="1" ht="62" customHeight="1">
      <c r="A228" s="51" t="s">
        <v>53</v>
      </c>
      <c r="B228" s="52">
        <v>9.3000000000000007</v>
      </c>
      <c r="C228" s="53">
        <v>9.3000000000000007</v>
      </c>
      <c r="D228" s="48"/>
      <c r="E228" s="48"/>
      <c r="F228" s="7" t="s">
        <v>579</v>
      </c>
      <c r="G228" s="6" t="s">
        <v>75</v>
      </c>
      <c r="H228" s="6" t="s">
        <v>76</v>
      </c>
      <c r="I228" s="6">
        <v>3</v>
      </c>
      <c r="J228" s="6" t="s">
        <v>765</v>
      </c>
      <c r="K228" s="6">
        <f t="shared" si="11"/>
        <v>1</v>
      </c>
      <c r="L228" s="6">
        <v>0</v>
      </c>
      <c r="M228" s="6">
        <f t="shared" si="14"/>
        <v>3</v>
      </c>
      <c r="N228" s="6" t="str" cm="1">
        <f t="array" ref="N228">_xlfn.IFS(
    L228=1, "Fully Compliant",
    L228=0.5, "Observation",
    L228=0, "Non Compliant",
    OR(L228="NA", L228="N/A", L228=""), ""
)</f>
        <v>Non Compliant</v>
      </c>
      <c r="O228" s="6" t="str">
        <f t="shared" si="15"/>
        <v>Fail</v>
      </c>
      <c r="P228" s="7" t="s">
        <v>580</v>
      </c>
      <c r="Q228" s="16"/>
      <c r="R228" s="17"/>
    </row>
    <row r="229" spans="1:18" s="5" customFormat="1" ht="62" customHeight="1">
      <c r="A229" s="51" t="s">
        <v>52</v>
      </c>
      <c r="B229" s="52" t="s">
        <v>516</v>
      </c>
      <c r="C229" s="53" t="s">
        <v>516</v>
      </c>
      <c r="D229" s="49">
        <v>3</v>
      </c>
      <c r="E229" s="49" t="s">
        <v>85</v>
      </c>
      <c r="F229" s="7" t="s">
        <v>581</v>
      </c>
      <c r="G229" s="6" t="s">
        <v>75</v>
      </c>
      <c r="H229" s="6" t="s">
        <v>76</v>
      </c>
      <c r="I229" s="6">
        <v>3</v>
      </c>
      <c r="J229" s="6" t="s">
        <v>765</v>
      </c>
      <c r="K229" s="6">
        <f t="shared" si="11"/>
        <v>1</v>
      </c>
      <c r="L229" s="6">
        <v>0</v>
      </c>
      <c r="M229" s="6">
        <f t="shared" si="14"/>
        <v>3</v>
      </c>
      <c r="N229" s="6" t="str" cm="1">
        <f t="array" ref="N229">_xlfn.IFS(
    L229=1, "Fully Compliant",
    L229=0.5, "Observation",
    L229=0, "Non Compliant",
    OR(L229="NA", L229="N/A", L229=""), ""
)</f>
        <v>Non Compliant</v>
      </c>
      <c r="O229" s="6" t="str">
        <f t="shared" si="15"/>
        <v>Fail</v>
      </c>
      <c r="P229" s="7" t="s">
        <v>582</v>
      </c>
      <c r="Q229" s="16"/>
      <c r="R229" s="17"/>
    </row>
    <row r="230" spans="1:18" s="5" customFormat="1" ht="62" customHeight="1">
      <c r="A230" s="51" t="s">
        <v>52</v>
      </c>
      <c r="B230" s="52" t="s">
        <v>516</v>
      </c>
      <c r="C230" s="53" t="s">
        <v>516</v>
      </c>
      <c r="D230" s="48"/>
      <c r="E230" s="48"/>
      <c r="F230" s="7" t="s">
        <v>583</v>
      </c>
      <c r="G230" s="6" t="s">
        <v>75</v>
      </c>
      <c r="H230" s="6" t="s">
        <v>76</v>
      </c>
      <c r="I230" s="6">
        <v>3</v>
      </c>
      <c r="J230" s="6" t="s">
        <v>765</v>
      </c>
      <c r="K230" s="6">
        <f t="shared" si="11"/>
        <v>1</v>
      </c>
      <c r="L230" s="6">
        <v>0</v>
      </c>
      <c r="M230" s="6">
        <f t="shared" si="14"/>
        <v>3</v>
      </c>
      <c r="N230" s="6" t="str" cm="1">
        <f t="array" ref="N230">_xlfn.IFS(
    L230=1, "Fully Compliant",
    L230=0.5, "Observation",
    L230=0, "Non Compliant",
    OR(L230="NA", L230="N/A", L230=""), ""
)</f>
        <v>Non Compliant</v>
      </c>
      <c r="O230" s="6" t="str">
        <f t="shared" si="15"/>
        <v>Fail</v>
      </c>
      <c r="P230" s="7" t="s">
        <v>584</v>
      </c>
      <c r="Q230" s="16"/>
      <c r="R230" s="17"/>
    </row>
    <row r="231" spans="1:18" s="5" customFormat="1" ht="62" customHeight="1">
      <c r="A231" s="51" t="s">
        <v>52</v>
      </c>
      <c r="B231" s="52" t="s">
        <v>516</v>
      </c>
      <c r="C231" s="53" t="s">
        <v>516</v>
      </c>
      <c r="D231" s="48"/>
      <c r="E231" s="48"/>
      <c r="F231" s="7" t="s">
        <v>585</v>
      </c>
      <c r="G231" s="6" t="s">
        <v>73</v>
      </c>
      <c r="H231" s="6" t="s">
        <v>74</v>
      </c>
      <c r="I231" s="6">
        <v>4</v>
      </c>
      <c r="J231" s="6" t="s">
        <v>766</v>
      </c>
      <c r="K231" s="6">
        <f t="shared" si="11"/>
        <v>1</v>
      </c>
      <c r="L231" s="6">
        <v>0</v>
      </c>
      <c r="M231" s="6">
        <f t="shared" si="14"/>
        <v>4</v>
      </c>
      <c r="N231" s="6" t="str" cm="1">
        <f t="array" ref="N231">_xlfn.IFS(
    L231=1, "Fully Compliant",
    L231=0.5, "Observation",
    L231=0, "Non Compliant",
    OR(L231="NA", L231="N/A", L231=""), ""
)</f>
        <v>Non Compliant</v>
      </c>
      <c r="O231" s="6" t="str">
        <f t="shared" si="15"/>
        <v>Fail</v>
      </c>
      <c r="P231" s="7" t="s">
        <v>586</v>
      </c>
      <c r="Q231" s="16"/>
      <c r="R231" s="17"/>
    </row>
    <row r="232" spans="1:18" s="5" customFormat="1" ht="62" customHeight="1">
      <c r="A232" s="51" t="s">
        <v>58</v>
      </c>
      <c r="B232" s="52">
        <v>10.199999999999999</v>
      </c>
      <c r="C232" s="53">
        <v>10.199999999999999</v>
      </c>
      <c r="D232" s="48"/>
      <c r="E232" s="48"/>
      <c r="F232" s="7" t="s">
        <v>587</v>
      </c>
      <c r="G232" s="6" t="s">
        <v>73</v>
      </c>
      <c r="H232" s="6" t="s">
        <v>74</v>
      </c>
      <c r="I232" s="6">
        <v>4</v>
      </c>
      <c r="J232" s="6" t="s">
        <v>766</v>
      </c>
      <c r="K232" s="6">
        <f t="shared" si="11"/>
        <v>1</v>
      </c>
      <c r="L232" s="6">
        <v>0</v>
      </c>
      <c r="M232" s="6">
        <f t="shared" si="14"/>
        <v>4</v>
      </c>
      <c r="N232" s="6" t="str" cm="1">
        <f t="array" ref="N232">_xlfn.IFS(
    L232=1, "Fully Compliant",
    L232=0.5, "Observation",
    L232=0, "Non Compliant",
    OR(L232="NA", L232="N/A", L232=""), ""
)</f>
        <v>Non Compliant</v>
      </c>
      <c r="O232" s="6" t="str">
        <f t="shared" si="15"/>
        <v>Fail</v>
      </c>
      <c r="P232" s="7" t="s">
        <v>588</v>
      </c>
      <c r="Q232" s="16"/>
      <c r="R232" s="17"/>
    </row>
    <row r="233" spans="1:18" s="5" customFormat="1" ht="62" customHeight="1">
      <c r="A233" s="51" t="s">
        <v>52</v>
      </c>
      <c r="B233" s="52" t="s">
        <v>516</v>
      </c>
      <c r="C233" s="53" t="s">
        <v>516</v>
      </c>
      <c r="D233" s="48"/>
      <c r="E233" s="48"/>
      <c r="F233" s="7" t="s">
        <v>589</v>
      </c>
      <c r="G233" s="6" t="s">
        <v>73</v>
      </c>
      <c r="H233" s="6" t="s">
        <v>74</v>
      </c>
      <c r="I233" s="6">
        <v>4</v>
      </c>
      <c r="J233" s="6" t="s">
        <v>766</v>
      </c>
      <c r="K233" s="6">
        <f t="shared" si="11"/>
        <v>1</v>
      </c>
      <c r="L233" s="6">
        <v>0</v>
      </c>
      <c r="M233" s="6">
        <f t="shared" si="14"/>
        <v>4</v>
      </c>
      <c r="N233" s="6" t="str" cm="1">
        <f t="array" ref="N233">_xlfn.IFS(
    L233=1, "Fully Compliant",
    L233=0.5, "Observation",
    L233=0, "Non Compliant",
    OR(L233="NA", L233="N/A", L233=""), ""
)</f>
        <v>Non Compliant</v>
      </c>
      <c r="O233" s="6" t="str">
        <f t="shared" si="15"/>
        <v>Fail</v>
      </c>
      <c r="P233" s="7" t="s">
        <v>590</v>
      </c>
      <c r="Q233" s="16"/>
      <c r="R233" s="17"/>
    </row>
    <row r="234" spans="1:18" s="5" customFormat="1" ht="62" customHeight="1">
      <c r="A234" s="51" t="s">
        <v>52</v>
      </c>
      <c r="B234" s="52" t="s">
        <v>516</v>
      </c>
      <c r="C234" s="53" t="s">
        <v>516</v>
      </c>
      <c r="D234" s="48"/>
      <c r="E234" s="48"/>
      <c r="F234" s="7" t="s">
        <v>591</v>
      </c>
      <c r="G234" s="6" t="s">
        <v>75</v>
      </c>
      <c r="H234" s="6" t="s">
        <v>76</v>
      </c>
      <c r="I234" s="6">
        <v>3</v>
      </c>
      <c r="J234" s="6" t="s">
        <v>765</v>
      </c>
      <c r="K234" s="6">
        <f t="shared" si="11"/>
        <v>1</v>
      </c>
      <c r="L234" s="6">
        <v>0</v>
      </c>
      <c r="M234" s="6">
        <f t="shared" si="14"/>
        <v>3</v>
      </c>
      <c r="N234" s="6" t="str" cm="1">
        <f t="array" ref="N234">_xlfn.IFS(
    L234=1, "Fully Compliant",
    L234=0.5, "Observation",
    L234=0, "Non Compliant",
    OR(L234="NA", L234="N/A", L234=""), ""
)</f>
        <v>Non Compliant</v>
      </c>
      <c r="O234" s="6" t="str">
        <f t="shared" si="15"/>
        <v>Fail</v>
      </c>
      <c r="P234" s="7" t="s">
        <v>592</v>
      </c>
      <c r="Q234" s="16"/>
      <c r="R234" s="17"/>
    </row>
    <row r="235" spans="1:18" s="5" customFormat="1" ht="62" customHeight="1">
      <c r="A235" s="51" t="s">
        <v>52</v>
      </c>
      <c r="B235" s="52" t="s">
        <v>516</v>
      </c>
      <c r="C235" s="53" t="s">
        <v>516</v>
      </c>
      <c r="D235" s="48"/>
      <c r="E235" s="48"/>
      <c r="F235" s="7" t="s">
        <v>593</v>
      </c>
      <c r="G235" s="6" t="s">
        <v>73</v>
      </c>
      <c r="H235" s="6" t="s">
        <v>74</v>
      </c>
      <c r="I235" s="6">
        <v>4</v>
      </c>
      <c r="J235" s="6" t="s">
        <v>766</v>
      </c>
      <c r="K235" s="6">
        <f t="shared" si="11"/>
        <v>1</v>
      </c>
      <c r="L235" s="6">
        <v>0</v>
      </c>
      <c r="M235" s="6">
        <f t="shared" si="14"/>
        <v>4</v>
      </c>
      <c r="N235" s="6" t="str" cm="1">
        <f t="array" ref="N235">_xlfn.IFS(
    L235=1, "Fully Compliant",
    L235=0.5, "Observation",
    L235=0, "Non Compliant",
    OR(L235="NA", L235="N/A", L235=""), ""
)</f>
        <v>Non Compliant</v>
      </c>
      <c r="O235" s="6" t="str">
        <f t="shared" si="15"/>
        <v>Fail</v>
      </c>
      <c r="P235" s="7" t="s">
        <v>594</v>
      </c>
      <c r="Q235" s="16"/>
      <c r="R235" s="17"/>
    </row>
    <row r="236" spans="1:18" s="5" customFormat="1" ht="62" customHeight="1">
      <c r="A236" s="51" t="s">
        <v>52</v>
      </c>
      <c r="B236" s="52" t="s">
        <v>516</v>
      </c>
      <c r="C236" s="53" t="s">
        <v>516</v>
      </c>
      <c r="D236" s="48"/>
      <c r="E236" s="48"/>
      <c r="F236" s="7" t="s">
        <v>595</v>
      </c>
      <c r="G236" s="6" t="s">
        <v>75</v>
      </c>
      <c r="H236" s="6" t="s">
        <v>78</v>
      </c>
      <c r="I236" s="6">
        <v>2</v>
      </c>
      <c r="J236" s="6" t="s">
        <v>765</v>
      </c>
      <c r="K236" s="6">
        <f t="shared" si="11"/>
        <v>1</v>
      </c>
      <c r="L236" s="6">
        <v>0</v>
      </c>
      <c r="M236" s="6">
        <f t="shared" si="14"/>
        <v>2</v>
      </c>
      <c r="N236" s="6" t="str" cm="1">
        <f t="array" ref="N236">_xlfn.IFS(
    L236=1, "Fully Compliant",
    L236=0.5, "Observation",
    L236=0, "Non Compliant",
    OR(L236="NA", L236="N/A", L236=""), ""
)</f>
        <v>Non Compliant</v>
      </c>
      <c r="O236" s="6" t="str">
        <f t="shared" si="15"/>
        <v>Fail</v>
      </c>
      <c r="P236" s="7" t="s">
        <v>596</v>
      </c>
      <c r="Q236" s="16"/>
      <c r="R236" s="17"/>
    </row>
    <row r="237" spans="1:18" s="5" customFormat="1" ht="62" customHeight="1">
      <c r="A237" s="51" t="s">
        <v>58</v>
      </c>
      <c r="B237" s="52">
        <v>10.199999999999999</v>
      </c>
      <c r="C237" s="53">
        <v>10.199999999999999</v>
      </c>
      <c r="D237" s="50"/>
      <c r="E237" s="50"/>
      <c r="F237" s="7" t="s">
        <v>597</v>
      </c>
      <c r="G237" s="6" t="s">
        <v>73</v>
      </c>
      <c r="H237" s="6" t="s">
        <v>74</v>
      </c>
      <c r="I237" s="6">
        <v>4</v>
      </c>
      <c r="J237" s="6" t="s">
        <v>766</v>
      </c>
      <c r="K237" s="6">
        <f t="shared" si="11"/>
        <v>1</v>
      </c>
      <c r="L237" s="6">
        <v>0</v>
      </c>
      <c r="M237" s="6">
        <f t="shared" si="14"/>
        <v>4</v>
      </c>
      <c r="N237" s="6" t="str" cm="1">
        <f t="array" ref="N237">_xlfn.IFS(
    L237=1, "Fully Compliant",
    L237=0.5, "Observation",
    L237=0, "Non Compliant",
    OR(L237="NA", L237="N/A", L237=""), ""
)</f>
        <v>Non Compliant</v>
      </c>
      <c r="O237" s="6" t="str">
        <f t="shared" si="15"/>
        <v>Fail</v>
      </c>
      <c r="P237" s="7" t="s">
        <v>598</v>
      </c>
      <c r="Q237" s="16"/>
      <c r="R237" s="17"/>
    </row>
    <row r="238" spans="1:18" s="5" customFormat="1" ht="62" customHeight="1">
      <c r="A238" s="51" t="s">
        <v>49</v>
      </c>
      <c r="B238" s="52">
        <v>8.6</v>
      </c>
      <c r="C238" s="53">
        <v>8.6</v>
      </c>
      <c r="D238" s="49" t="s">
        <v>86</v>
      </c>
      <c r="E238" s="49" t="s">
        <v>87</v>
      </c>
      <c r="F238" s="7" t="s">
        <v>599</v>
      </c>
      <c r="G238" s="6" t="s">
        <v>77</v>
      </c>
      <c r="H238" s="6" t="s">
        <v>78</v>
      </c>
      <c r="I238" s="6">
        <v>2</v>
      </c>
      <c r="J238" s="6" t="s">
        <v>765</v>
      </c>
      <c r="K238" s="6">
        <f t="shared" si="11"/>
        <v>1</v>
      </c>
      <c r="L238" s="6">
        <v>0</v>
      </c>
      <c r="M238" s="6">
        <f t="shared" si="14"/>
        <v>2</v>
      </c>
      <c r="N238" s="6" t="str" cm="1">
        <f t="array" ref="N238">_xlfn.IFS(
    L238=1, "Fully Compliant",
    L238=0.5, "Observation",
    L238=0, "Non Compliant",
    OR(L238="NA", L238="N/A", L238=""), ""
)</f>
        <v>Non Compliant</v>
      </c>
      <c r="O238" s="6" t="str">
        <f t="shared" si="15"/>
        <v>Fail</v>
      </c>
      <c r="P238" s="7" t="s">
        <v>600</v>
      </c>
      <c r="Q238" s="16"/>
      <c r="R238" s="17"/>
    </row>
    <row r="239" spans="1:18" s="5" customFormat="1" ht="62" customHeight="1">
      <c r="A239" s="51" t="s">
        <v>611</v>
      </c>
      <c r="B239" s="52" t="s">
        <v>228</v>
      </c>
      <c r="C239" s="53" t="s">
        <v>228</v>
      </c>
      <c r="D239" s="48"/>
      <c r="E239" s="48"/>
      <c r="F239" s="7" t="s">
        <v>601</v>
      </c>
      <c r="G239" s="6" t="s">
        <v>73</v>
      </c>
      <c r="H239" s="6" t="s">
        <v>74</v>
      </c>
      <c r="I239" s="6">
        <v>4</v>
      </c>
      <c r="J239" s="6" t="s">
        <v>766</v>
      </c>
      <c r="K239" s="6">
        <f t="shared" si="11"/>
        <v>1</v>
      </c>
      <c r="L239" s="6">
        <v>0</v>
      </c>
      <c r="M239" s="6">
        <f t="shared" si="14"/>
        <v>4</v>
      </c>
      <c r="N239" s="6" t="str" cm="1">
        <f t="array" ref="N239">_xlfn.IFS(
    L239=1, "Fully Compliant",
    L239=0.5, "Observation",
    L239=0, "Non Compliant",
    OR(L239="NA", L239="N/A", L239=""), ""
)</f>
        <v>Non Compliant</v>
      </c>
      <c r="O239" s="6" t="str">
        <f t="shared" si="15"/>
        <v>Fail</v>
      </c>
      <c r="P239" s="7" t="s">
        <v>602</v>
      </c>
      <c r="Q239" s="16"/>
      <c r="R239" s="17"/>
    </row>
    <row r="240" spans="1:18" s="5" customFormat="1" ht="62" customHeight="1">
      <c r="A240" s="51" t="s">
        <v>612</v>
      </c>
      <c r="B240" s="52" t="s">
        <v>604</v>
      </c>
      <c r="C240" s="53" t="s">
        <v>604</v>
      </c>
      <c r="D240" s="48"/>
      <c r="E240" s="48"/>
      <c r="F240" s="7" t="s">
        <v>603</v>
      </c>
      <c r="G240" s="6" t="s">
        <v>73</v>
      </c>
      <c r="H240" s="6" t="s">
        <v>74</v>
      </c>
      <c r="I240" s="6">
        <v>4</v>
      </c>
      <c r="J240" s="6" t="s">
        <v>766</v>
      </c>
      <c r="K240" s="6">
        <f t="shared" si="11"/>
        <v>1</v>
      </c>
      <c r="L240" s="6">
        <v>0</v>
      </c>
      <c r="M240" s="6">
        <f t="shared" si="14"/>
        <v>4</v>
      </c>
      <c r="N240" s="6" t="str" cm="1">
        <f t="array" ref="N240">_xlfn.IFS(
    L240=1, "Fully Compliant",
    L240=0.5, "Observation",
    L240=0, "Non Compliant",
    OR(L240="NA", L240="N/A", L240=""), ""
)</f>
        <v>Non Compliant</v>
      </c>
      <c r="O240" s="6" t="str">
        <f t="shared" si="15"/>
        <v>Fail</v>
      </c>
      <c r="P240" s="7" t="s">
        <v>605</v>
      </c>
      <c r="Q240" s="16"/>
      <c r="R240" s="17"/>
    </row>
    <row r="241" spans="1:18" s="5" customFormat="1" ht="62" customHeight="1">
      <c r="A241" s="51" t="s">
        <v>613</v>
      </c>
      <c r="B241" s="52" t="s">
        <v>607</v>
      </c>
      <c r="C241" s="53" t="s">
        <v>607</v>
      </c>
      <c r="D241" s="48"/>
      <c r="E241" s="48"/>
      <c r="F241" s="7" t="s">
        <v>606</v>
      </c>
      <c r="G241" s="6" t="s">
        <v>73</v>
      </c>
      <c r="H241" s="6" t="s">
        <v>78</v>
      </c>
      <c r="I241" s="6">
        <v>2</v>
      </c>
      <c r="J241" s="6" t="s">
        <v>765</v>
      </c>
      <c r="K241" s="6">
        <f t="shared" si="11"/>
        <v>1</v>
      </c>
      <c r="L241" s="6">
        <v>0</v>
      </c>
      <c r="M241" s="6">
        <f t="shared" si="14"/>
        <v>2</v>
      </c>
      <c r="N241" s="6" t="str" cm="1">
        <f t="array" ref="N241">_xlfn.IFS(
    L241=1, "Fully Compliant",
    L241=0.5, "Observation",
    L241=0, "Non Compliant",
    OR(L241="NA", L241="N/A", L241=""), ""
)</f>
        <v>Non Compliant</v>
      </c>
      <c r="O241" s="6" t="str">
        <f t="shared" si="15"/>
        <v>Fail</v>
      </c>
      <c r="P241" s="7" t="s">
        <v>608</v>
      </c>
      <c r="Q241" s="16"/>
      <c r="R241" s="17"/>
    </row>
    <row r="242" spans="1:18" s="5" customFormat="1" ht="62" customHeight="1">
      <c r="A242" s="51" t="s">
        <v>614</v>
      </c>
      <c r="B242" s="52" t="s">
        <v>369</v>
      </c>
      <c r="C242" s="53" t="s">
        <v>369</v>
      </c>
      <c r="D242" s="50"/>
      <c r="E242" s="50"/>
      <c r="F242" s="7" t="s">
        <v>609</v>
      </c>
      <c r="G242" s="6" t="s">
        <v>73</v>
      </c>
      <c r="H242" s="6" t="s">
        <v>78</v>
      </c>
      <c r="I242" s="6">
        <v>2</v>
      </c>
      <c r="J242" s="6" t="s">
        <v>765</v>
      </c>
      <c r="K242" s="6">
        <f t="shared" si="11"/>
        <v>1</v>
      </c>
      <c r="L242" s="6">
        <v>0</v>
      </c>
      <c r="M242" s="6">
        <f t="shared" si="14"/>
        <v>2</v>
      </c>
      <c r="N242" s="6" t="str" cm="1">
        <f t="array" ref="N242">_xlfn.IFS(
    L242=1, "Fully Compliant",
    L242=0.5, "Observation",
    L242=0, "Non Compliant",
    OR(L242="NA", L242="N/A", L242=""), ""
)</f>
        <v>Non Compliant</v>
      </c>
      <c r="O242" s="6" t="str">
        <f t="shared" si="15"/>
        <v>Fail</v>
      </c>
      <c r="P242" s="7" t="s">
        <v>610</v>
      </c>
      <c r="Q242" s="16"/>
      <c r="R242" s="17"/>
    </row>
    <row r="243" spans="1:18" s="5" customFormat="1" ht="62" customHeight="1">
      <c r="A243" s="51" t="s">
        <v>35</v>
      </c>
      <c r="B243" s="52"/>
      <c r="C243" s="53"/>
      <c r="D243" s="49">
        <v>5</v>
      </c>
      <c r="E243" s="49" t="s">
        <v>88</v>
      </c>
      <c r="F243" s="7" t="s">
        <v>616</v>
      </c>
      <c r="G243" s="6" t="s">
        <v>73</v>
      </c>
      <c r="H243" s="6" t="s">
        <v>78</v>
      </c>
      <c r="I243" s="6">
        <v>2</v>
      </c>
      <c r="J243" s="6" t="s">
        <v>765</v>
      </c>
      <c r="K243" s="6">
        <f t="shared" si="11"/>
        <v>1</v>
      </c>
      <c r="L243" s="6">
        <v>0</v>
      </c>
      <c r="M243" s="6">
        <f t="shared" si="14"/>
        <v>2</v>
      </c>
      <c r="N243" s="6" t="str" cm="1">
        <f t="array" ref="N243">_xlfn.IFS(
    L243=1, "Fully Compliant",
    L243=0.5, "Observation",
    L243=0, "Non Compliant",
    OR(L243="NA", L243="N/A", L243=""), ""
)</f>
        <v>Non Compliant</v>
      </c>
      <c r="O243" s="6" t="str">
        <f t="shared" si="15"/>
        <v>Fail</v>
      </c>
      <c r="P243" s="7" t="s">
        <v>617</v>
      </c>
      <c r="Q243" s="16"/>
      <c r="R243" s="17"/>
    </row>
    <row r="244" spans="1:18" s="5" customFormat="1" ht="62" customHeight="1">
      <c r="A244" s="51" t="s">
        <v>35</v>
      </c>
      <c r="B244" s="52"/>
      <c r="C244" s="53"/>
      <c r="D244" s="48"/>
      <c r="E244" s="48"/>
      <c r="F244" s="7" t="s">
        <v>618</v>
      </c>
      <c r="G244" s="6" t="s">
        <v>73</v>
      </c>
      <c r="H244" s="6" t="s">
        <v>74</v>
      </c>
      <c r="I244" s="6">
        <v>4</v>
      </c>
      <c r="J244" s="6" t="s">
        <v>766</v>
      </c>
      <c r="K244" s="6">
        <f t="shared" si="11"/>
        <v>1</v>
      </c>
      <c r="L244" s="6">
        <v>0</v>
      </c>
      <c r="M244" s="6">
        <f t="shared" si="14"/>
        <v>4</v>
      </c>
      <c r="N244" s="6" t="str" cm="1">
        <f t="array" ref="N244">_xlfn.IFS(
    L244=1, "Fully Compliant",
    L244=0.5, "Observation",
    L244=0, "Non Compliant",
    OR(L244="NA", L244="N/A", L244=""), ""
)</f>
        <v>Non Compliant</v>
      </c>
      <c r="O244" s="6" t="str">
        <f t="shared" si="15"/>
        <v>Fail</v>
      </c>
      <c r="P244" s="7" t="s">
        <v>619</v>
      </c>
      <c r="Q244" s="16"/>
      <c r="R244" s="17"/>
    </row>
    <row r="245" spans="1:18" s="5" customFormat="1" ht="62" customHeight="1">
      <c r="A245" s="51" t="s">
        <v>35</v>
      </c>
      <c r="B245" s="52"/>
      <c r="C245" s="53"/>
      <c r="D245" s="48"/>
      <c r="E245" s="48"/>
      <c r="F245" s="7" t="s">
        <v>620</v>
      </c>
      <c r="G245" s="6" t="s">
        <v>784</v>
      </c>
      <c r="H245" s="6" t="s">
        <v>76</v>
      </c>
      <c r="I245" s="6">
        <v>3</v>
      </c>
      <c r="J245" s="6" t="s">
        <v>765</v>
      </c>
      <c r="K245" s="6">
        <f t="shared" si="11"/>
        <v>1</v>
      </c>
      <c r="L245" s="6">
        <v>0</v>
      </c>
      <c r="M245" s="6">
        <f t="shared" si="14"/>
        <v>3</v>
      </c>
      <c r="N245" s="6" t="str" cm="1">
        <f t="array" ref="N245">_xlfn.IFS(
    L245=1, "Fully Compliant",
    L245=0.5, "Observation",
    L245=0, "Non Compliant",
    OR(L245="NA", L245="N/A", L245=""), ""
)</f>
        <v>Non Compliant</v>
      </c>
      <c r="O245" s="6" t="str">
        <f t="shared" si="15"/>
        <v>Fail</v>
      </c>
      <c r="P245" s="7" t="s">
        <v>621</v>
      </c>
      <c r="Q245" s="16"/>
      <c r="R245" s="17"/>
    </row>
    <row r="246" spans="1:18" s="5" customFormat="1" ht="62" customHeight="1">
      <c r="A246" s="51" t="s">
        <v>33</v>
      </c>
      <c r="B246" s="52"/>
      <c r="C246" s="53"/>
      <c r="D246" s="48"/>
      <c r="E246" s="48"/>
      <c r="F246" s="7" t="s">
        <v>622</v>
      </c>
      <c r="G246" s="6" t="s">
        <v>73</v>
      </c>
      <c r="H246" s="6" t="s">
        <v>78</v>
      </c>
      <c r="I246" s="6">
        <v>2</v>
      </c>
      <c r="J246" s="6" t="s">
        <v>765</v>
      </c>
      <c r="K246" s="6">
        <f t="shared" si="11"/>
        <v>1</v>
      </c>
      <c r="L246" s="6">
        <v>0</v>
      </c>
      <c r="M246" s="6">
        <f t="shared" si="14"/>
        <v>2</v>
      </c>
      <c r="N246" s="6" t="str" cm="1">
        <f t="array" ref="N246">_xlfn.IFS(
    L246=1, "Fully Compliant",
    L246=0.5, "Observation",
    L246=0, "Non Compliant",
    OR(L246="NA", L246="N/A", L246=""), ""
)</f>
        <v>Non Compliant</v>
      </c>
      <c r="O246" s="6" t="str">
        <f t="shared" si="15"/>
        <v>Fail</v>
      </c>
      <c r="P246" s="7" t="s">
        <v>623</v>
      </c>
      <c r="Q246" s="16"/>
      <c r="R246" s="17"/>
    </row>
    <row r="247" spans="1:18" s="5" customFormat="1" ht="62" customHeight="1">
      <c r="A247" s="51" t="s">
        <v>35</v>
      </c>
      <c r="B247" s="52"/>
      <c r="C247" s="53"/>
      <c r="D247" s="48"/>
      <c r="E247" s="48"/>
      <c r="F247" s="7" t="s">
        <v>624</v>
      </c>
      <c r="G247" s="6" t="s">
        <v>73</v>
      </c>
      <c r="H247" s="6" t="s">
        <v>78</v>
      </c>
      <c r="I247" s="6">
        <v>2</v>
      </c>
      <c r="J247" s="6" t="s">
        <v>765</v>
      </c>
      <c r="K247" s="6">
        <f t="shared" si="11"/>
        <v>1</v>
      </c>
      <c r="L247" s="6">
        <v>0</v>
      </c>
      <c r="M247" s="6">
        <f t="shared" si="14"/>
        <v>2</v>
      </c>
      <c r="N247" s="6" t="str" cm="1">
        <f t="array" ref="N247">_xlfn.IFS(
    L247=1, "Fully Compliant",
    L247=0.5, "Observation",
    L247=0, "Non Compliant",
    OR(L247="NA", L247="N/A", L247=""), ""
)</f>
        <v>Non Compliant</v>
      </c>
      <c r="O247" s="6" t="str">
        <f t="shared" si="15"/>
        <v>Fail</v>
      </c>
      <c r="P247" s="7" t="s">
        <v>625</v>
      </c>
      <c r="Q247" s="16"/>
      <c r="R247" s="17"/>
    </row>
    <row r="248" spans="1:18" s="5" customFormat="1" ht="62" customHeight="1">
      <c r="A248" s="51" t="s">
        <v>35</v>
      </c>
      <c r="B248" s="52"/>
      <c r="C248" s="53"/>
      <c r="D248" s="48"/>
      <c r="E248" s="48"/>
      <c r="F248" s="7" t="s">
        <v>626</v>
      </c>
      <c r="G248" s="6" t="s">
        <v>73</v>
      </c>
      <c r="H248" s="6" t="s">
        <v>74</v>
      </c>
      <c r="I248" s="6">
        <v>4</v>
      </c>
      <c r="J248" s="6" t="s">
        <v>766</v>
      </c>
      <c r="K248" s="6">
        <f t="shared" si="11"/>
        <v>1</v>
      </c>
      <c r="L248" s="6">
        <v>0</v>
      </c>
      <c r="M248" s="6">
        <f t="shared" si="14"/>
        <v>4</v>
      </c>
      <c r="N248" s="6" t="str" cm="1">
        <f t="array" ref="N248">_xlfn.IFS(
    L248=1, "Fully Compliant",
    L248=0.5, "Observation",
    L248=0, "Non Compliant",
    OR(L248="NA", L248="N/A", L248=""), ""
)</f>
        <v>Non Compliant</v>
      </c>
      <c r="O248" s="6" t="str">
        <f t="shared" si="15"/>
        <v>Fail</v>
      </c>
      <c r="P248" s="7" t="s">
        <v>627</v>
      </c>
      <c r="Q248" s="16"/>
      <c r="R248" s="17"/>
    </row>
    <row r="249" spans="1:18" s="5" customFormat="1" ht="62" customHeight="1">
      <c r="A249" s="51" t="s">
        <v>35</v>
      </c>
      <c r="B249" s="52"/>
      <c r="C249" s="53"/>
      <c r="D249" s="48"/>
      <c r="E249" s="48"/>
      <c r="F249" s="7" t="s">
        <v>628</v>
      </c>
      <c r="G249" s="6" t="s">
        <v>73</v>
      </c>
      <c r="H249" s="6" t="s">
        <v>74</v>
      </c>
      <c r="I249" s="6">
        <v>4</v>
      </c>
      <c r="J249" s="6" t="s">
        <v>766</v>
      </c>
      <c r="K249" s="6">
        <f t="shared" si="11"/>
        <v>1</v>
      </c>
      <c r="L249" s="6">
        <v>0</v>
      </c>
      <c r="M249" s="6">
        <f t="shared" si="14"/>
        <v>4</v>
      </c>
      <c r="N249" s="6" t="str" cm="1">
        <f t="array" ref="N249">_xlfn.IFS(
    L249=1, "Fully Compliant",
    L249=0.5, "Observation",
    L249=0, "Non Compliant",
    OR(L249="NA", L249="N/A", L249=""), ""
)</f>
        <v>Non Compliant</v>
      </c>
      <c r="O249" s="6" t="str">
        <f t="shared" si="15"/>
        <v>Fail</v>
      </c>
      <c r="P249" s="7" t="s">
        <v>629</v>
      </c>
      <c r="Q249" s="16"/>
      <c r="R249" s="17"/>
    </row>
    <row r="250" spans="1:18" s="5" customFormat="1" ht="62" customHeight="1">
      <c r="A250" s="51" t="s">
        <v>35</v>
      </c>
      <c r="B250" s="52"/>
      <c r="C250" s="53"/>
      <c r="D250" s="48"/>
      <c r="E250" s="48"/>
      <c r="F250" s="7" t="s">
        <v>630</v>
      </c>
      <c r="G250" s="6" t="s">
        <v>73</v>
      </c>
      <c r="H250" s="6" t="s">
        <v>74</v>
      </c>
      <c r="I250" s="6">
        <v>4</v>
      </c>
      <c r="J250" s="6" t="s">
        <v>766</v>
      </c>
      <c r="K250" s="6">
        <f t="shared" si="11"/>
        <v>1</v>
      </c>
      <c r="L250" s="6">
        <v>0</v>
      </c>
      <c r="M250" s="6">
        <f t="shared" si="14"/>
        <v>4</v>
      </c>
      <c r="N250" s="6" t="str" cm="1">
        <f t="array" ref="N250">_xlfn.IFS(
    L250=1, "Fully Compliant",
    L250=0.5, "Observation",
    L250=0, "Non Compliant",
    OR(L250="NA", L250="N/A", L250=""), ""
)</f>
        <v>Non Compliant</v>
      </c>
      <c r="O250" s="6" t="str">
        <f t="shared" si="15"/>
        <v>Fail</v>
      </c>
      <c r="P250" s="7" t="s">
        <v>631</v>
      </c>
      <c r="Q250" s="16"/>
      <c r="R250" s="17"/>
    </row>
    <row r="251" spans="1:18" s="5" customFormat="1" ht="62" customHeight="1">
      <c r="A251" s="51" t="s">
        <v>35</v>
      </c>
      <c r="B251" s="52"/>
      <c r="C251" s="53"/>
      <c r="D251" s="48"/>
      <c r="E251" s="48"/>
      <c r="F251" s="7" t="s">
        <v>632</v>
      </c>
      <c r="G251" s="6" t="s">
        <v>73</v>
      </c>
      <c r="H251" s="6" t="s">
        <v>78</v>
      </c>
      <c r="I251" s="6">
        <v>2</v>
      </c>
      <c r="J251" s="6" t="s">
        <v>765</v>
      </c>
      <c r="K251" s="6">
        <f t="shared" si="11"/>
        <v>1</v>
      </c>
      <c r="L251" s="6">
        <v>0</v>
      </c>
      <c r="M251" s="6">
        <f t="shared" si="14"/>
        <v>2</v>
      </c>
      <c r="N251" s="6" t="str" cm="1">
        <f t="array" ref="N251">_xlfn.IFS(
    L251=1, "Fully Compliant",
    L251=0.5, "Observation",
    L251=0, "Non Compliant",
    OR(L251="NA", L251="N/A", L251=""), ""
)</f>
        <v>Non Compliant</v>
      </c>
      <c r="O251" s="6" t="str">
        <f t="shared" si="15"/>
        <v>Fail</v>
      </c>
      <c r="P251" s="7" t="s">
        <v>633</v>
      </c>
      <c r="Q251" s="16"/>
      <c r="R251" s="17"/>
    </row>
    <row r="252" spans="1:18" s="5" customFormat="1" ht="62" customHeight="1">
      <c r="A252" s="51" t="s">
        <v>35</v>
      </c>
      <c r="B252" s="52"/>
      <c r="C252" s="53"/>
      <c r="D252" s="48"/>
      <c r="E252" s="48"/>
      <c r="F252" s="7" t="s">
        <v>634</v>
      </c>
      <c r="G252" s="6" t="s">
        <v>784</v>
      </c>
      <c r="H252" s="6" t="s">
        <v>76</v>
      </c>
      <c r="I252" s="6">
        <v>3</v>
      </c>
      <c r="J252" s="6" t="s">
        <v>765</v>
      </c>
      <c r="K252" s="6">
        <f t="shared" si="11"/>
        <v>1</v>
      </c>
      <c r="L252" s="6">
        <v>0</v>
      </c>
      <c r="M252" s="6">
        <f t="shared" si="14"/>
        <v>3</v>
      </c>
      <c r="N252" s="6" t="str" cm="1">
        <f t="array" ref="N252">_xlfn.IFS(
    L252=1, "Fully Compliant",
    L252=0.5, "Observation",
    L252=0, "Non Compliant",
    OR(L252="NA", L252="N/A", L252=""), ""
)</f>
        <v>Non Compliant</v>
      </c>
      <c r="O252" s="6" t="str">
        <f t="shared" si="15"/>
        <v>Fail</v>
      </c>
      <c r="P252" s="7" t="s">
        <v>635</v>
      </c>
      <c r="Q252" s="16"/>
      <c r="R252" s="17"/>
    </row>
    <row r="253" spans="1:18" s="5" customFormat="1" ht="62" customHeight="1">
      <c r="A253" s="51" t="s">
        <v>35</v>
      </c>
      <c r="B253" s="52"/>
      <c r="C253" s="53"/>
      <c r="D253" s="48"/>
      <c r="E253" s="48"/>
      <c r="F253" s="7" t="s">
        <v>636</v>
      </c>
      <c r="G253" s="6" t="s">
        <v>784</v>
      </c>
      <c r="H253" s="6" t="s">
        <v>76</v>
      </c>
      <c r="I253" s="6">
        <v>3</v>
      </c>
      <c r="J253" s="6" t="s">
        <v>766</v>
      </c>
      <c r="K253" s="6">
        <f t="shared" si="11"/>
        <v>1</v>
      </c>
      <c r="L253" s="6">
        <v>0</v>
      </c>
      <c r="M253" s="6">
        <f t="shared" si="14"/>
        <v>3</v>
      </c>
      <c r="N253" s="6" t="str" cm="1">
        <f t="array" ref="N253">_xlfn.IFS(
    L253=1, "Fully Compliant",
    L253=0.5, "Observation",
    L253=0, "Non Compliant",
    OR(L253="NA", L253="N/A", L253=""), ""
)</f>
        <v>Non Compliant</v>
      </c>
      <c r="O253" s="6" t="str">
        <f t="shared" si="15"/>
        <v>Fail</v>
      </c>
      <c r="P253" s="7" t="s">
        <v>637</v>
      </c>
      <c r="Q253" s="16"/>
      <c r="R253" s="17"/>
    </row>
    <row r="254" spans="1:18" s="5" customFormat="1" ht="62" customHeight="1">
      <c r="A254" s="51" t="s">
        <v>25</v>
      </c>
      <c r="B254" s="52"/>
      <c r="C254" s="53"/>
      <c r="D254" s="48"/>
      <c r="E254" s="48"/>
      <c r="F254" s="7" t="s">
        <v>638</v>
      </c>
      <c r="G254" s="6" t="s">
        <v>75</v>
      </c>
      <c r="H254" s="6" t="s">
        <v>78</v>
      </c>
      <c r="I254" s="6">
        <v>2</v>
      </c>
      <c r="J254" s="6" t="s">
        <v>765</v>
      </c>
      <c r="K254" s="6">
        <f t="shared" si="11"/>
        <v>1</v>
      </c>
      <c r="L254" s="6">
        <v>0</v>
      </c>
      <c r="M254" s="6">
        <f t="shared" si="14"/>
        <v>2</v>
      </c>
      <c r="N254" s="6" t="str" cm="1">
        <f t="array" ref="N254">_xlfn.IFS(
    L254=1, "Fully Compliant",
    L254=0.5, "Observation",
    L254=0, "Non Compliant",
    OR(L254="NA", L254="N/A", L254=""), ""
)</f>
        <v>Non Compliant</v>
      </c>
      <c r="O254" s="6" t="str">
        <f t="shared" si="15"/>
        <v>Fail</v>
      </c>
      <c r="P254" s="7" t="s">
        <v>639</v>
      </c>
      <c r="Q254" s="16"/>
      <c r="R254" s="17"/>
    </row>
    <row r="255" spans="1:18" s="5" customFormat="1" ht="62" customHeight="1">
      <c r="A255" s="51" t="s">
        <v>646</v>
      </c>
      <c r="B255" s="52"/>
      <c r="C255" s="53"/>
      <c r="D255" s="48"/>
      <c r="E255" s="48"/>
      <c r="F255" s="7" t="s">
        <v>640</v>
      </c>
      <c r="G255" s="6" t="s">
        <v>75</v>
      </c>
      <c r="H255" s="6" t="s">
        <v>76</v>
      </c>
      <c r="I255" s="6">
        <v>3</v>
      </c>
      <c r="J255" s="6" t="s">
        <v>765</v>
      </c>
      <c r="K255" s="6">
        <f t="shared" si="11"/>
        <v>1</v>
      </c>
      <c r="L255" s="6">
        <v>0</v>
      </c>
      <c r="M255" s="6">
        <f t="shared" si="14"/>
        <v>3</v>
      </c>
      <c r="N255" s="6" t="str" cm="1">
        <f t="array" ref="N255">_xlfn.IFS(
    L255=1, "Fully Compliant",
    L255=0.5, "Observation",
    L255=0, "Non Compliant",
    OR(L255="NA", L255="N/A", L255=""), ""
)</f>
        <v>Non Compliant</v>
      </c>
      <c r="O255" s="6" t="str">
        <f t="shared" si="15"/>
        <v>Fail</v>
      </c>
      <c r="P255" s="7" t="s">
        <v>641</v>
      </c>
      <c r="Q255" s="16"/>
      <c r="R255" s="17"/>
    </row>
    <row r="256" spans="1:18" s="5" customFormat="1" ht="62" customHeight="1">
      <c r="A256" s="51" t="s">
        <v>35</v>
      </c>
      <c r="B256" s="52"/>
      <c r="C256" s="53"/>
      <c r="D256" s="48"/>
      <c r="E256" s="48"/>
      <c r="F256" s="7" t="s">
        <v>642</v>
      </c>
      <c r="G256" s="6" t="s">
        <v>75</v>
      </c>
      <c r="H256" s="6" t="s">
        <v>78</v>
      </c>
      <c r="I256" s="6">
        <v>2</v>
      </c>
      <c r="J256" s="6" t="s">
        <v>765</v>
      </c>
      <c r="K256" s="6">
        <f t="shared" si="11"/>
        <v>1</v>
      </c>
      <c r="L256" s="6">
        <v>0</v>
      </c>
      <c r="M256" s="6">
        <f t="shared" si="14"/>
        <v>2</v>
      </c>
      <c r="N256" s="6" t="str" cm="1">
        <f t="array" ref="N256">_xlfn.IFS(
    L256=1, "Fully Compliant",
    L256=0.5, "Observation",
    L256=0, "Non Compliant",
    OR(L256="NA", L256="N/A", L256=""), ""
)</f>
        <v>Non Compliant</v>
      </c>
      <c r="O256" s="6" t="str">
        <f t="shared" si="15"/>
        <v>Fail</v>
      </c>
      <c r="P256" s="7" t="s">
        <v>643</v>
      </c>
      <c r="Q256" s="16"/>
      <c r="R256" s="17"/>
    </row>
    <row r="257" spans="1:18" s="5" customFormat="1" ht="62" customHeight="1">
      <c r="A257" s="51" t="s">
        <v>35</v>
      </c>
      <c r="B257" s="52"/>
      <c r="C257" s="53"/>
      <c r="D257" s="50"/>
      <c r="E257" s="50"/>
      <c r="F257" s="7" t="s">
        <v>644</v>
      </c>
      <c r="G257" s="6" t="s">
        <v>73</v>
      </c>
      <c r="H257" s="6" t="s">
        <v>78</v>
      </c>
      <c r="I257" s="6">
        <v>2</v>
      </c>
      <c r="J257" s="6" t="s">
        <v>765</v>
      </c>
      <c r="K257" s="6">
        <f t="shared" si="11"/>
        <v>1</v>
      </c>
      <c r="L257" s="6">
        <v>0</v>
      </c>
      <c r="M257" s="6">
        <f t="shared" si="14"/>
        <v>2</v>
      </c>
      <c r="N257" s="6" t="str" cm="1">
        <f t="array" ref="N257">_xlfn.IFS(
    L257=1, "Fully Compliant",
    L257=0.5, "Observation",
    L257=0, "Non Compliant",
    OR(L257="NA", L257="N/A", L257=""), ""
)</f>
        <v>Non Compliant</v>
      </c>
      <c r="O257" s="6" t="str">
        <f t="shared" si="15"/>
        <v>Fail</v>
      </c>
      <c r="P257" s="7" t="s">
        <v>645</v>
      </c>
      <c r="Q257" s="16"/>
      <c r="R257" s="17"/>
    </row>
    <row r="258" spans="1:18" s="5" customFormat="1" ht="62" customHeight="1">
      <c r="A258" s="51" t="s">
        <v>34</v>
      </c>
      <c r="B258" s="52"/>
      <c r="C258" s="53"/>
      <c r="D258" s="49">
        <v>6</v>
      </c>
      <c r="E258" s="49" t="s">
        <v>615</v>
      </c>
      <c r="F258" s="7" t="s">
        <v>647</v>
      </c>
      <c r="G258" s="6" t="s">
        <v>73</v>
      </c>
      <c r="H258" s="6" t="s">
        <v>78</v>
      </c>
      <c r="I258" s="6">
        <v>2</v>
      </c>
      <c r="J258" s="6" t="s">
        <v>765</v>
      </c>
      <c r="K258" s="6">
        <f t="shared" si="11"/>
        <v>1</v>
      </c>
      <c r="L258" s="6">
        <v>0</v>
      </c>
      <c r="M258" s="6">
        <f t="shared" si="14"/>
        <v>2</v>
      </c>
      <c r="N258" s="6" t="str" cm="1">
        <f t="array" ref="N258">_xlfn.IFS(
    L258=1, "Fully Compliant",
    L258=0.5, "Observation",
    L258=0, "Non Compliant",
    OR(L258="NA", L258="N/A", L258=""), ""
)</f>
        <v>Non Compliant</v>
      </c>
      <c r="O258" s="6" t="str">
        <f t="shared" si="15"/>
        <v>Fail</v>
      </c>
      <c r="P258" s="7" t="s">
        <v>648</v>
      </c>
      <c r="Q258" s="16"/>
      <c r="R258" s="17"/>
    </row>
    <row r="259" spans="1:18" s="5" customFormat="1" ht="62" customHeight="1">
      <c r="A259" s="51" t="s">
        <v>34</v>
      </c>
      <c r="B259" s="52"/>
      <c r="C259" s="53"/>
      <c r="D259" s="48"/>
      <c r="E259" s="48"/>
      <c r="F259" s="7" t="s">
        <v>649</v>
      </c>
      <c r="G259" s="6" t="s">
        <v>73</v>
      </c>
      <c r="H259" s="6" t="s">
        <v>78</v>
      </c>
      <c r="I259" s="6">
        <v>2</v>
      </c>
      <c r="J259" s="6" t="s">
        <v>765</v>
      </c>
      <c r="K259" s="6">
        <f t="shared" si="11"/>
        <v>1</v>
      </c>
      <c r="L259" s="6">
        <v>0</v>
      </c>
      <c r="M259" s="6">
        <f t="shared" si="14"/>
        <v>2</v>
      </c>
      <c r="N259" s="6" t="str" cm="1">
        <f t="array" ref="N259">_xlfn.IFS(
    L259=1, "Fully Compliant",
    L259=0.5, "Observation",
    L259=0, "Non Compliant",
    OR(L259="NA", L259="N/A", L259=""), ""
)</f>
        <v>Non Compliant</v>
      </c>
      <c r="O259" s="6" t="str">
        <f t="shared" si="15"/>
        <v>Fail</v>
      </c>
      <c r="P259" s="7" t="s">
        <v>650</v>
      </c>
      <c r="Q259" s="16"/>
      <c r="R259" s="17"/>
    </row>
    <row r="260" spans="1:18" s="5" customFormat="1" ht="62" customHeight="1">
      <c r="A260" s="51" t="s">
        <v>35</v>
      </c>
      <c r="B260" s="52"/>
      <c r="C260" s="53"/>
      <c r="D260" s="48"/>
      <c r="E260" s="48"/>
      <c r="F260" s="7" t="s">
        <v>651</v>
      </c>
      <c r="G260" s="6" t="s">
        <v>73</v>
      </c>
      <c r="H260" s="6" t="s">
        <v>74</v>
      </c>
      <c r="I260" s="6">
        <v>4</v>
      </c>
      <c r="J260" s="6" t="s">
        <v>766</v>
      </c>
      <c r="K260" s="6">
        <f t="shared" si="11"/>
        <v>1</v>
      </c>
      <c r="L260" s="6">
        <v>0</v>
      </c>
      <c r="M260" s="6">
        <f t="shared" si="14"/>
        <v>4</v>
      </c>
      <c r="N260" s="6" t="str" cm="1">
        <f t="array" ref="N260">_xlfn.IFS(
    L260=1, "Fully Compliant",
    L260=0.5, "Observation",
    L260=0, "Non Compliant",
    OR(L260="NA", L260="N/A", L260=""), ""
)</f>
        <v>Non Compliant</v>
      </c>
      <c r="O260" s="6" t="str">
        <f t="shared" si="15"/>
        <v>Fail</v>
      </c>
      <c r="P260" s="7" t="s">
        <v>652</v>
      </c>
      <c r="Q260" s="16"/>
      <c r="R260" s="17"/>
    </row>
    <row r="261" spans="1:18" s="5" customFormat="1" ht="62" customHeight="1">
      <c r="A261" s="51" t="s">
        <v>35</v>
      </c>
      <c r="B261" s="52"/>
      <c r="C261" s="53"/>
      <c r="D261" s="48"/>
      <c r="E261" s="48"/>
      <c r="F261" s="7" t="s">
        <v>653</v>
      </c>
      <c r="G261" s="6" t="s">
        <v>73</v>
      </c>
      <c r="H261" s="6" t="s">
        <v>74</v>
      </c>
      <c r="I261" s="6">
        <v>4</v>
      </c>
      <c r="J261" s="6" t="s">
        <v>766</v>
      </c>
      <c r="K261" s="6">
        <f t="shared" si="11"/>
        <v>1</v>
      </c>
      <c r="L261" s="6">
        <v>0</v>
      </c>
      <c r="M261" s="6">
        <f t="shared" si="14"/>
        <v>4</v>
      </c>
      <c r="N261" s="6" t="str" cm="1">
        <f t="array" ref="N261">_xlfn.IFS(
    L261=1, "Fully Compliant",
    L261=0.5, "Observation",
    L261=0, "Non Compliant",
    OR(L261="NA", L261="N/A", L261=""), ""
)</f>
        <v>Non Compliant</v>
      </c>
      <c r="O261" s="6" t="str">
        <f t="shared" si="15"/>
        <v>Fail</v>
      </c>
      <c r="P261" s="7" t="s">
        <v>654</v>
      </c>
      <c r="Q261" s="16"/>
      <c r="R261" s="17"/>
    </row>
    <row r="262" spans="1:18" s="5" customFormat="1" ht="62" customHeight="1">
      <c r="A262" s="51" t="s">
        <v>35</v>
      </c>
      <c r="B262" s="52"/>
      <c r="C262" s="53"/>
      <c r="D262" s="48"/>
      <c r="E262" s="48"/>
      <c r="F262" s="7" t="s">
        <v>655</v>
      </c>
      <c r="G262" s="6" t="s">
        <v>73</v>
      </c>
      <c r="H262" s="6" t="s">
        <v>74</v>
      </c>
      <c r="I262" s="6">
        <v>4</v>
      </c>
      <c r="J262" s="6" t="s">
        <v>766</v>
      </c>
      <c r="K262" s="6">
        <f t="shared" si="11"/>
        <v>1</v>
      </c>
      <c r="L262" s="6">
        <v>0</v>
      </c>
      <c r="M262" s="6">
        <f t="shared" si="14"/>
        <v>4</v>
      </c>
      <c r="N262" s="6" t="str" cm="1">
        <f t="array" ref="N262">_xlfn.IFS(
    L262=1, "Fully Compliant",
    L262=0.5, "Observation",
    L262=0, "Non Compliant",
    OR(L262="NA", L262="N/A", L262=""), ""
)</f>
        <v>Non Compliant</v>
      </c>
      <c r="O262" s="6" t="str">
        <f t="shared" si="15"/>
        <v>Fail</v>
      </c>
      <c r="P262" s="7" t="s">
        <v>656</v>
      </c>
      <c r="Q262" s="16"/>
      <c r="R262" s="17"/>
    </row>
    <row r="263" spans="1:18" s="5" customFormat="1" ht="62" customHeight="1">
      <c r="A263" s="51" t="s">
        <v>31</v>
      </c>
      <c r="B263" s="52"/>
      <c r="C263" s="53"/>
      <c r="D263" s="48"/>
      <c r="E263" s="48"/>
      <c r="F263" s="7" t="s">
        <v>657</v>
      </c>
      <c r="G263" s="6" t="s">
        <v>75</v>
      </c>
      <c r="H263" s="6" t="s">
        <v>78</v>
      </c>
      <c r="I263" s="6">
        <v>2</v>
      </c>
      <c r="J263" s="6" t="s">
        <v>765</v>
      </c>
      <c r="K263" s="6">
        <f t="shared" si="11"/>
        <v>1</v>
      </c>
      <c r="L263" s="6">
        <v>0</v>
      </c>
      <c r="M263" s="6">
        <f t="shared" si="14"/>
        <v>2</v>
      </c>
      <c r="N263" s="6" t="str" cm="1">
        <f t="array" ref="N263">_xlfn.IFS(
    L263=1, "Fully Compliant",
    L263=0.5, "Observation",
    L263=0, "Non Compliant",
    OR(L263="NA", L263="N/A", L263=""), ""
)</f>
        <v>Non Compliant</v>
      </c>
      <c r="O263" s="6" t="str">
        <f t="shared" si="15"/>
        <v>Fail</v>
      </c>
      <c r="P263" s="7" t="s">
        <v>658</v>
      </c>
      <c r="Q263" s="16"/>
      <c r="R263" s="17"/>
    </row>
    <row r="264" spans="1:18" s="5" customFormat="1" ht="62" customHeight="1">
      <c r="A264" s="51" t="s">
        <v>31</v>
      </c>
      <c r="B264" s="52"/>
      <c r="C264" s="53"/>
      <c r="D264" s="50"/>
      <c r="E264" s="50"/>
      <c r="F264" s="7" t="s">
        <v>659</v>
      </c>
      <c r="G264" s="6" t="s">
        <v>75</v>
      </c>
      <c r="H264" s="6" t="s">
        <v>78</v>
      </c>
      <c r="I264" s="6">
        <v>2</v>
      </c>
      <c r="J264" s="6" t="s">
        <v>765</v>
      </c>
      <c r="K264" s="6">
        <f t="shared" si="11"/>
        <v>1</v>
      </c>
      <c r="L264" s="6">
        <v>0</v>
      </c>
      <c r="M264" s="6">
        <f t="shared" si="14"/>
        <v>2</v>
      </c>
      <c r="N264" s="6" t="str" cm="1">
        <f t="array" ref="N264">_xlfn.IFS(
    L264=1, "Fully Compliant",
    L264=0.5, "Observation",
    L264=0, "Non Compliant",
    OR(L264="NA", L264="N/A", L264=""), ""
)</f>
        <v>Non Compliant</v>
      </c>
      <c r="O264" s="6" t="str">
        <f t="shared" si="15"/>
        <v>Fail</v>
      </c>
      <c r="P264" s="7" t="s">
        <v>660</v>
      </c>
      <c r="Q264" s="16"/>
      <c r="R264" s="17"/>
    </row>
    <row r="265" spans="1:18" s="5" customFormat="1" ht="62" customHeight="1">
      <c r="A265" s="51" t="s">
        <v>34</v>
      </c>
      <c r="B265" s="52"/>
      <c r="C265" s="53"/>
      <c r="D265" s="49">
        <v>7</v>
      </c>
      <c r="E265" s="49" t="s">
        <v>89</v>
      </c>
      <c r="F265" s="7" t="s">
        <v>661</v>
      </c>
      <c r="G265" s="6" t="s">
        <v>73</v>
      </c>
      <c r="H265" s="6" t="s">
        <v>78</v>
      </c>
      <c r="I265" s="6">
        <v>2</v>
      </c>
      <c r="J265" s="6" t="s">
        <v>765</v>
      </c>
      <c r="K265" s="6">
        <f t="shared" si="11"/>
        <v>1</v>
      </c>
      <c r="L265" s="6">
        <v>0</v>
      </c>
      <c r="M265" s="6">
        <f t="shared" si="14"/>
        <v>2</v>
      </c>
      <c r="N265" s="6" t="str" cm="1">
        <f t="array" ref="N265">_xlfn.IFS(
    L265=1, "Fully Compliant",
    L265=0.5, "Observation",
    L265=0, "Non Compliant",
    OR(L265="NA", L265="N/A", L265=""), ""
)</f>
        <v>Non Compliant</v>
      </c>
      <c r="O265" s="6" t="str">
        <f t="shared" si="15"/>
        <v>Fail</v>
      </c>
      <c r="P265" s="7" t="s">
        <v>662</v>
      </c>
      <c r="Q265" s="16"/>
      <c r="R265" s="17"/>
    </row>
    <row r="266" spans="1:18" s="5" customFormat="1" ht="62" customHeight="1">
      <c r="A266" s="51" t="s">
        <v>759</v>
      </c>
      <c r="B266" s="52"/>
      <c r="C266" s="53"/>
      <c r="D266" s="48"/>
      <c r="E266" s="48"/>
      <c r="F266" s="7" t="s">
        <v>663</v>
      </c>
      <c r="G266" s="6" t="s">
        <v>77</v>
      </c>
      <c r="H266" s="6" t="s">
        <v>78</v>
      </c>
      <c r="I266" s="6">
        <v>2</v>
      </c>
      <c r="J266" s="6" t="s">
        <v>765</v>
      </c>
      <c r="K266" s="6">
        <f t="shared" si="11"/>
        <v>1</v>
      </c>
      <c r="L266" s="6">
        <v>0</v>
      </c>
      <c r="M266" s="6">
        <f t="shared" si="14"/>
        <v>2</v>
      </c>
      <c r="N266" s="6" t="str" cm="1">
        <f t="array" ref="N266">_xlfn.IFS(
    L266=1, "Fully Compliant",
    L266=0.5, "Observation",
    L266=0, "Non Compliant",
    OR(L266="NA", L266="N/A", L266=""), ""
)</f>
        <v>Non Compliant</v>
      </c>
      <c r="O266" s="6" t="str">
        <f t="shared" si="15"/>
        <v>Fail</v>
      </c>
      <c r="P266" s="7" t="s">
        <v>664</v>
      </c>
      <c r="Q266" s="16"/>
      <c r="R266" s="17"/>
    </row>
    <row r="267" spans="1:18" s="5" customFormat="1" ht="62" customHeight="1">
      <c r="A267" s="51" t="s">
        <v>35</v>
      </c>
      <c r="B267" s="52"/>
      <c r="C267" s="53"/>
      <c r="D267" s="48"/>
      <c r="E267" s="48"/>
      <c r="F267" s="7" t="s">
        <v>665</v>
      </c>
      <c r="G267" s="6" t="s">
        <v>784</v>
      </c>
      <c r="H267" s="6" t="s">
        <v>76</v>
      </c>
      <c r="I267" s="6">
        <v>3</v>
      </c>
      <c r="J267" s="6" t="s">
        <v>765</v>
      </c>
      <c r="K267" s="6">
        <f t="shared" si="11"/>
        <v>1</v>
      </c>
      <c r="L267" s="6">
        <v>1</v>
      </c>
      <c r="M267" s="6">
        <f t="shared" si="14"/>
        <v>0</v>
      </c>
      <c r="N267" s="6" t="str" cm="1">
        <f t="array" ref="N267">_xlfn.IFS(
    L267=1, "Fully Compliant",
    L267=0.5, "Observation",
    L267=0, "Non Compliant",
    OR(L267="NA", L267="N/A", L267=""), ""
)</f>
        <v>Fully Compliant</v>
      </c>
      <c r="O267" s="6" t="str">
        <f t="shared" si="15"/>
        <v>Pass</v>
      </c>
      <c r="P267" s="7" t="s">
        <v>666</v>
      </c>
      <c r="Q267" s="16"/>
      <c r="R267" s="17"/>
    </row>
    <row r="268" spans="1:18" s="5" customFormat="1" ht="62" customHeight="1">
      <c r="A268" s="51" t="s">
        <v>35</v>
      </c>
      <c r="B268" s="52"/>
      <c r="C268" s="53"/>
      <c r="D268" s="50"/>
      <c r="E268" s="50"/>
      <c r="F268" s="7" t="s">
        <v>667</v>
      </c>
      <c r="G268" s="6" t="s">
        <v>73</v>
      </c>
      <c r="H268" s="6" t="s">
        <v>74</v>
      </c>
      <c r="I268" s="6">
        <v>4</v>
      </c>
      <c r="J268" s="6" t="s">
        <v>766</v>
      </c>
      <c r="K268" s="6">
        <f t="shared" si="11"/>
        <v>1</v>
      </c>
      <c r="L268" s="6">
        <v>0</v>
      </c>
      <c r="M268" s="6">
        <f t="shared" si="14"/>
        <v>4</v>
      </c>
      <c r="N268" s="6" t="str" cm="1">
        <f t="array" ref="N268">_xlfn.IFS(
    L268=1, "Fully Compliant",
    L268=0.5, "Observation",
    L268=0, "Non Compliant",
    OR(L268="NA", L268="N/A", L268=""), ""
)</f>
        <v>Non Compliant</v>
      </c>
      <c r="O268" s="6" t="str">
        <f t="shared" si="15"/>
        <v>Fail</v>
      </c>
      <c r="P268" s="7" t="s">
        <v>668</v>
      </c>
      <c r="Q268" s="16"/>
      <c r="R268" s="17"/>
    </row>
    <row r="269" spans="1:18" s="5" customFormat="1" ht="62" customHeight="1">
      <c r="A269" s="51" t="s">
        <v>58</v>
      </c>
      <c r="B269" s="52"/>
      <c r="C269" s="53"/>
      <c r="D269" s="31"/>
      <c r="E269" s="49" t="s">
        <v>697</v>
      </c>
      <c r="F269" s="7" t="s">
        <v>698</v>
      </c>
      <c r="G269" s="6" t="s">
        <v>73</v>
      </c>
      <c r="H269" s="6" t="s">
        <v>74</v>
      </c>
      <c r="I269" s="6">
        <v>4</v>
      </c>
      <c r="J269" s="6" t="s">
        <v>766</v>
      </c>
      <c r="K269" s="6">
        <f t="shared" si="11"/>
        <v>1</v>
      </c>
      <c r="L269" s="6">
        <v>0</v>
      </c>
      <c r="M269" s="6">
        <f t="shared" si="14"/>
        <v>4</v>
      </c>
      <c r="N269" s="6" t="str" cm="1">
        <f t="array" ref="N269">_xlfn.IFS(
    L269=1, "Fully Compliant",
    L269=0.5, "Observation",
    L269=0, "Non Compliant",
    OR(L269="NA", L269="N/A", L269=""), ""
)</f>
        <v>Non Compliant</v>
      </c>
      <c r="O269" s="6" t="str">
        <f t="shared" si="15"/>
        <v>Fail</v>
      </c>
      <c r="P269" s="7" t="s">
        <v>699</v>
      </c>
      <c r="Q269" s="16"/>
      <c r="R269" s="17"/>
    </row>
    <row r="270" spans="1:18" s="5" customFormat="1" ht="62" customHeight="1">
      <c r="A270" s="51" t="s">
        <v>58</v>
      </c>
      <c r="B270" s="52"/>
      <c r="C270" s="53"/>
      <c r="D270" s="48"/>
      <c r="E270" s="48"/>
      <c r="F270" s="7" t="s">
        <v>669</v>
      </c>
      <c r="G270" s="6" t="s">
        <v>73</v>
      </c>
      <c r="H270" s="6" t="s">
        <v>74</v>
      </c>
      <c r="I270" s="6">
        <v>4</v>
      </c>
      <c r="J270" s="6" t="s">
        <v>766</v>
      </c>
      <c r="K270" s="6">
        <f t="shared" si="11"/>
        <v>1</v>
      </c>
      <c r="L270" s="6">
        <v>0</v>
      </c>
      <c r="M270" s="6">
        <f t="shared" si="14"/>
        <v>4</v>
      </c>
      <c r="N270" s="6" t="str" cm="1">
        <f t="array" ref="N270">_xlfn.IFS(
    L270=1, "Fully Compliant",
    L270=0.5, "Observation",
    L270=0, "Non Compliant",
    OR(L270="NA", L270="N/A", L270=""), ""
)</f>
        <v>Non Compliant</v>
      </c>
      <c r="O270" s="6" t="str">
        <f t="shared" si="15"/>
        <v>Fail</v>
      </c>
      <c r="P270" s="7" t="s">
        <v>670</v>
      </c>
      <c r="Q270" s="16"/>
      <c r="R270" s="17"/>
    </row>
    <row r="271" spans="1:18" s="5" customFormat="1" ht="62" customHeight="1">
      <c r="A271" s="51" t="s">
        <v>760</v>
      </c>
      <c r="B271" s="52"/>
      <c r="C271" s="53"/>
      <c r="D271" s="48"/>
      <c r="E271" s="48"/>
      <c r="F271" s="7" t="s">
        <v>671</v>
      </c>
      <c r="G271" s="6" t="s">
        <v>73</v>
      </c>
      <c r="H271" s="6" t="s">
        <v>74</v>
      </c>
      <c r="I271" s="6">
        <v>4</v>
      </c>
      <c r="J271" s="6" t="s">
        <v>766</v>
      </c>
      <c r="K271" s="6">
        <f t="shared" si="11"/>
        <v>1</v>
      </c>
      <c r="L271" s="6">
        <v>0</v>
      </c>
      <c r="M271" s="6">
        <f t="shared" si="14"/>
        <v>4</v>
      </c>
      <c r="N271" s="6" t="str" cm="1">
        <f t="array" ref="N271">_xlfn.IFS(
    L271=1, "Fully Compliant",
    L271=0.5, "Observation",
    L271=0, "Non Compliant",
    OR(L271="NA", L271="N/A", L271=""), ""
)</f>
        <v>Non Compliant</v>
      </c>
      <c r="O271" s="6" t="str">
        <f t="shared" si="15"/>
        <v>Fail</v>
      </c>
      <c r="P271" s="7" t="s">
        <v>672</v>
      </c>
      <c r="Q271" s="16"/>
      <c r="R271" s="17"/>
    </row>
    <row r="272" spans="1:18" s="5" customFormat="1" ht="62" customHeight="1">
      <c r="A272" s="51" t="s">
        <v>760</v>
      </c>
      <c r="B272" s="52"/>
      <c r="C272" s="53"/>
      <c r="D272" s="50"/>
      <c r="E272" s="50"/>
      <c r="F272" s="7" t="s">
        <v>673</v>
      </c>
      <c r="G272" s="6" t="s">
        <v>73</v>
      </c>
      <c r="H272" s="6" t="s">
        <v>78</v>
      </c>
      <c r="I272" s="6">
        <v>2</v>
      </c>
      <c r="J272" s="6" t="s">
        <v>765</v>
      </c>
      <c r="K272" s="6">
        <f t="shared" si="11"/>
        <v>1</v>
      </c>
      <c r="L272" s="6">
        <v>0</v>
      </c>
      <c r="M272" s="6">
        <f t="shared" si="14"/>
        <v>2</v>
      </c>
      <c r="N272" s="6" t="str" cm="1">
        <f t="array" ref="N272">_xlfn.IFS(
    L272=1, "Fully Compliant",
    L272=0.5, "Observation",
    L272=0, "Non Compliant",
    OR(L272="NA", L272="N/A", L272=""), ""
)</f>
        <v>Non Compliant</v>
      </c>
      <c r="O272" s="6" t="str">
        <f t="shared" si="15"/>
        <v>Fail</v>
      </c>
      <c r="P272" s="7" t="s">
        <v>674</v>
      </c>
      <c r="Q272" s="16"/>
      <c r="R272" s="17"/>
    </row>
    <row r="273" spans="1:18" s="5" customFormat="1" ht="62" customHeight="1">
      <c r="A273" s="51" t="s">
        <v>21</v>
      </c>
      <c r="B273" s="52"/>
      <c r="C273" s="53"/>
      <c r="D273" s="49">
        <v>9</v>
      </c>
      <c r="E273" s="49" t="s">
        <v>90</v>
      </c>
      <c r="F273" s="7" t="s">
        <v>675</v>
      </c>
      <c r="G273" s="6" t="s">
        <v>77</v>
      </c>
      <c r="H273" s="6" t="s">
        <v>78</v>
      </c>
      <c r="I273" s="6">
        <v>2</v>
      </c>
      <c r="J273" s="6" t="s">
        <v>765</v>
      </c>
      <c r="K273" s="6">
        <f t="shared" si="11"/>
        <v>1</v>
      </c>
      <c r="L273" s="6">
        <v>0</v>
      </c>
      <c r="M273" s="6">
        <f t="shared" si="14"/>
        <v>2</v>
      </c>
      <c r="N273" s="6" t="str" cm="1">
        <f t="array" ref="N273">_xlfn.IFS(
    L273=1, "Fully Compliant",
    L273=0.5, "Observation",
    L273=0, "Non Compliant",
    OR(L273="NA", L273="N/A", L273=""), ""
)</f>
        <v>Non Compliant</v>
      </c>
      <c r="O273" s="6" t="str">
        <f t="shared" si="15"/>
        <v>Fail</v>
      </c>
      <c r="P273" s="7" t="s">
        <v>676</v>
      </c>
      <c r="Q273" s="16"/>
      <c r="R273" s="17"/>
    </row>
    <row r="274" spans="1:18" s="5" customFormat="1" ht="62" customHeight="1">
      <c r="A274" s="51" t="s">
        <v>21</v>
      </c>
      <c r="B274" s="52"/>
      <c r="C274" s="53"/>
      <c r="D274" s="48"/>
      <c r="E274" s="48"/>
      <c r="F274" s="7" t="s">
        <v>677</v>
      </c>
      <c r="G274" s="6" t="s">
        <v>73</v>
      </c>
      <c r="H274" s="6" t="s">
        <v>78</v>
      </c>
      <c r="I274" s="6">
        <v>2</v>
      </c>
      <c r="J274" s="6" t="s">
        <v>765</v>
      </c>
      <c r="K274" s="6">
        <f t="shared" si="11"/>
        <v>1</v>
      </c>
      <c r="L274" s="6">
        <v>0</v>
      </c>
      <c r="M274" s="6">
        <f t="shared" si="14"/>
        <v>2</v>
      </c>
      <c r="N274" s="6" t="str" cm="1">
        <f t="array" ref="N274">_xlfn.IFS(
    L274=1, "Fully Compliant",
    L274=0.5, "Observation",
    L274=0, "Non Compliant",
    OR(L274="NA", L274="N/A", L274=""), ""
)</f>
        <v>Non Compliant</v>
      </c>
      <c r="O274" s="6" t="str">
        <f t="shared" si="15"/>
        <v>Fail</v>
      </c>
      <c r="P274" s="7" t="s">
        <v>678</v>
      </c>
      <c r="Q274" s="16"/>
      <c r="R274" s="17"/>
    </row>
    <row r="275" spans="1:18" s="5" customFormat="1" ht="62" customHeight="1">
      <c r="A275" s="51" t="s">
        <v>21</v>
      </c>
      <c r="B275" s="52"/>
      <c r="C275" s="53"/>
      <c r="D275" s="48"/>
      <c r="E275" s="48"/>
      <c r="F275" s="7" t="s">
        <v>679</v>
      </c>
      <c r="G275" s="6" t="s">
        <v>77</v>
      </c>
      <c r="H275" s="6" t="s">
        <v>78</v>
      </c>
      <c r="I275" s="6">
        <v>2</v>
      </c>
      <c r="J275" s="6" t="s">
        <v>765</v>
      </c>
      <c r="K275" s="6">
        <f t="shared" si="11"/>
        <v>1</v>
      </c>
      <c r="L275" s="6">
        <v>0</v>
      </c>
      <c r="M275" s="6">
        <f t="shared" si="14"/>
        <v>2</v>
      </c>
      <c r="N275" s="6" t="str" cm="1">
        <f t="array" ref="N275">_xlfn.IFS(
    L275=1, "Fully Compliant",
    L275=0.5, "Observation",
    L275=0, "Non Compliant",
    OR(L275="NA", L275="N/A", L275=""), ""
)</f>
        <v>Non Compliant</v>
      </c>
      <c r="O275" s="6" t="str">
        <f t="shared" si="15"/>
        <v>Fail</v>
      </c>
      <c r="P275" s="7" t="s">
        <v>680</v>
      </c>
      <c r="Q275" s="16"/>
      <c r="R275" s="17"/>
    </row>
    <row r="276" spans="1:18" s="5" customFormat="1" ht="62" customHeight="1">
      <c r="A276" s="51" t="s">
        <v>21</v>
      </c>
      <c r="B276" s="52"/>
      <c r="C276" s="53"/>
      <c r="D276" s="48"/>
      <c r="E276" s="48"/>
      <c r="F276" s="7" t="s">
        <v>681</v>
      </c>
      <c r="G276" s="6" t="s">
        <v>77</v>
      </c>
      <c r="H276" s="6" t="s">
        <v>78</v>
      </c>
      <c r="I276" s="6">
        <v>2</v>
      </c>
      <c r="J276" s="6" t="s">
        <v>765</v>
      </c>
      <c r="K276" s="6">
        <f t="shared" si="11"/>
        <v>1</v>
      </c>
      <c r="L276" s="6">
        <v>0</v>
      </c>
      <c r="M276" s="6">
        <f t="shared" ref="M276:M311" si="16">IF(OR(L276="N/A", L276=""), "", I276 * (1 - L276))</f>
        <v>2</v>
      </c>
      <c r="N276" s="6" t="str" cm="1">
        <f t="array" ref="N276">_xlfn.IFS(
    L276=1, "Fully Compliant",
    L276=0.5, "Observation",
    L276=0, "Non Compliant",
    OR(L276="NA", L276="N/A", L276=""), ""
)</f>
        <v>Non Compliant</v>
      </c>
      <c r="O276" s="6" t="str">
        <f t="shared" ref="O276:O311" si="17">IF(L276="N/A","",
   IF(AND(H276="Zero Tolerance",J276="Critical"),
      IF(L276=1,"Pass","Fail"),
   IF(AND(H276="Zero Tolerance",J276="Non Critical"),
      IF(L276=0,"Fail","Pass"),
   IF(J276="Critical",
      IF(L276=1,"Pass","Fail"),
   IF(J276="Non Critical",
      IF(L276=0,"Fail","Pass"),
   "")))))</f>
        <v>Fail</v>
      </c>
      <c r="P276" s="7" t="s">
        <v>682</v>
      </c>
      <c r="Q276" s="16"/>
      <c r="R276" s="17"/>
    </row>
    <row r="277" spans="1:18" s="5" customFormat="1" ht="62" customHeight="1">
      <c r="A277" s="51" t="s">
        <v>52</v>
      </c>
      <c r="B277" s="52"/>
      <c r="C277" s="53"/>
      <c r="D277" s="48"/>
      <c r="E277" s="48"/>
      <c r="F277" s="7" t="s">
        <v>683</v>
      </c>
      <c r="G277" s="6" t="s">
        <v>73</v>
      </c>
      <c r="H277" s="6" t="s">
        <v>78</v>
      </c>
      <c r="I277" s="6">
        <v>2</v>
      </c>
      <c r="J277" s="6" t="s">
        <v>765</v>
      </c>
      <c r="K277" s="6">
        <f t="shared" si="11"/>
        <v>1</v>
      </c>
      <c r="L277" s="6">
        <v>0</v>
      </c>
      <c r="M277" s="6">
        <f t="shared" si="16"/>
        <v>2</v>
      </c>
      <c r="N277" s="6" t="str" cm="1">
        <f t="array" ref="N277">_xlfn.IFS(
    L277=1, "Fully Compliant",
    L277=0.5, "Observation",
    L277=0, "Non Compliant",
    OR(L277="NA", L277="N/A", L277=""), ""
)</f>
        <v>Non Compliant</v>
      </c>
      <c r="O277" s="6" t="str">
        <f t="shared" si="17"/>
        <v>Fail</v>
      </c>
      <c r="P277" s="7" t="s">
        <v>684</v>
      </c>
      <c r="Q277" s="16"/>
      <c r="R277" s="17"/>
    </row>
    <row r="278" spans="1:18" s="5" customFormat="1" ht="62" customHeight="1">
      <c r="A278" s="51" t="s">
        <v>761</v>
      </c>
      <c r="B278" s="52"/>
      <c r="C278" s="53"/>
      <c r="D278" s="48"/>
      <c r="E278" s="48"/>
      <c r="F278" s="7" t="s">
        <v>685</v>
      </c>
      <c r="G278" s="6" t="s">
        <v>686</v>
      </c>
      <c r="H278" s="6" t="s">
        <v>76</v>
      </c>
      <c r="I278" s="6">
        <v>3</v>
      </c>
      <c r="J278" s="6" t="s">
        <v>765</v>
      </c>
      <c r="K278" s="6">
        <f t="shared" si="11"/>
        <v>1</v>
      </c>
      <c r="L278" s="6">
        <v>0</v>
      </c>
      <c r="M278" s="6">
        <f t="shared" si="16"/>
        <v>3</v>
      </c>
      <c r="N278" s="6" t="str" cm="1">
        <f t="array" ref="N278">_xlfn.IFS(
    L278=1, "Fully Compliant",
    L278=0.5, "Observation",
    L278=0, "Non Compliant",
    OR(L278="NA", L278="N/A", L278=""), ""
)</f>
        <v>Non Compliant</v>
      </c>
      <c r="O278" s="6" t="str">
        <f t="shared" si="17"/>
        <v>Fail</v>
      </c>
      <c r="P278" s="7" t="s">
        <v>687</v>
      </c>
      <c r="Q278" s="16"/>
      <c r="R278" s="17"/>
    </row>
    <row r="279" spans="1:18" s="5" customFormat="1" ht="62" customHeight="1">
      <c r="A279" s="51" t="s">
        <v>761</v>
      </c>
      <c r="B279" s="52"/>
      <c r="C279" s="53"/>
      <c r="D279" s="48"/>
      <c r="E279" s="48"/>
      <c r="F279" s="7" t="s">
        <v>688</v>
      </c>
      <c r="G279" s="6" t="s">
        <v>686</v>
      </c>
      <c r="H279" s="6" t="s">
        <v>76</v>
      </c>
      <c r="I279" s="6">
        <v>3</v>
      </c>
      <c r="J279" s="6" t="s">
        <v>765</v>
      </c>
      <c r="K279" s="6">
        <f t="shared" si="11"/>
        <v>1</v>
      </c>
      <c r="L279" s="6">
        <v>0</v>
      </c>
      <c r="M279" s="6">
        <f t="shared" si="16"/>
        <v>3</v>
      </c>
      <c r="N279" s="6" t="str" cm="1">
        <f t="array" ref="N279">_xlfn.IFS(
    L279=1, "Fully Compliant",
    L279=0.5, "Observation",
    L279=0, "Non Compliant",
    OR(L279="NA", L279="N/A", L279=""), ""
)</f>
        <v>Non Compliant</v>
      </c>
      <c r="O279" s="6" t="str">
        <f t="shared" si="17"/>
        <v>Fail</v>
      </c>
      <c r="P279" s="7" t="s">
        <v>689</v>
      </c>
      <c r="Q279" s="16"/>
      <c r="R279" s="17"/>
    </row>
    <row r="280" spans="1:18" s="5" customFormat="1" ht="62" customHeight="1">
      <c r="A280" s="51" t="s">
        <v>23</v>
      </c>
      <c r="B280" s="52"/>
      <c r="C280" s="53"/>
      <c r="D280" s="48"/>
      <c r="E280" s="48"/>
      <c r="F280" s="7" t="s">
        <v>690</v>
      </c>
      <c r="G280" s="6" t="s">
        <v>691</v>
      </c>
      <c r="H280" s="6" t="s">
        <v>78</v>
      </c>
      <c r="I280" s="6">
        <v>2</v>
      </c>
      <c r="J280" s="6" t="s">
        <v>765</v>
      </c>
      <c r="K280" s="6">
        <f t="shared" si="11"/>
        <v>1</v>
      </c>
      <c r="L280" s="6">
        <v>0</v>
      </c>
      <c r="M280" s="6">
        <f t="shared" si="16"/>
        <v>2</v>
      </c>
      <c r="N280" s="6" t="str" cm="1">
        <f t="array" ref="N280">_xlfn.IFS(
    L280=1, "Fully Compliant",
    L280=0.5, "Observation",
    L280=0, "Non Compliant",
    OR(L280="NA", L280="N/A", L280=""), ""
)</f>
        <v>Non Compliant</v>
      </c>
      <c r="O280" s="6" t="str">
        <f t="shared" si="17"/>
        <v>Fail</v>
      </c>
      <c r="P280" s="7" t="s">
        <v>692</v>
      </c>
      <c r="Q280" s="16"/>
      <c r="R280" s="17"/>
    </row>
    <row r="281" spans="1:18" s="5" customFormat="1" ht="62" customHeight="1">
      <c r="A281" s="51" t="s">
        <v>53</v>
      </c>
      <c r="B281" s="52"/>
      <c r="C281" s="53"/>
      <c r="D281" s="48"/>
      <c r="E281" s="48"/>
      <c r="F281" s="7" t="s">
        <v>693</v>
      </c>
      <c r="G281" s="6" t="s">
        <v>73</v>
      </c>
      <c r="H281" s="6" t="s">
        <v>78</v>
      </c>
      <c r="I281" s="6">
        <v>2</v>
      </c>
      <c r="J281" s="6" t="s">
        <v>765</v>
      </c>
      <c r="K281" s="6">
        <f t="shared" si="11"/>
        <v>1</v>
      </c>
      <c r="L281" s="6">
        <v>0</v>
      </c>
      <c r="M281" s="6">
        <f t="shared" si="16"/>
        <v>2</v>
      </c>
      <c r="N281" s="6" t="str" cm="1">
        <f t="array" ref="N281">_xlfn.IFS(
    L281=1, "Fully Compliant",
    L281=0.5, "Observation",
    L281=0, "Non Compliant",
    OR(L281="NA", L281="N/A", L281=""), ""
)</f>
        <v>Non Compliant</v>
      </c>
      <c r="O281" s="6" t="str">
        <f t="shared" si="17"/>
        <v>Fail</v>
      </c>
      <c r="P281" s="7" t="s">
        <v>694</v>
      </c>
      <c r="Q281" s="16"/>
      <c r="R281" s="17"/>
    </row>
    <row r="282" spans="1:18" s="5" customFormat="1" ht="62" customHeight="1">
      <c r="A282" s="51" t="s">
        <v>58</v>
      </c>
      <c r="B282" s="52"/>
      <c r="C282" s="53"/>
      <c r="D282" s="50"/>
      <c r="E282" s="50"/>
      <c r="F282" s="7" t="s">
        <v>695</v>
      </c>
      <c r="G282" s="6" t="s">
        <v>75</v>
      </c>
      <c r="H282" s="6" t="s">
        <v>78</v>
      </c>
      <c r="I282" s="6">
        <v>2</v>
      </c>
      <c r="J282" s="6" t="s">
        <v>765</v>
      </c>
      <c r="K282" s="6">
        <f t="shared" si="11"/>
        <v>1</v>
      </c>
      <c r="L282" s="6">
        <v>0</v>
      </c>
      <c r="M282" s="6">
        <f t="shared" si="16"/>
        <v>2</v>
      </c>
      <c r="N282" s="6" t="str" cm="1">
        <f t="array" ref="N282">_xlfn.IFS(
    L282=1, "Fully Compliant",
    L282=0.5, "Observation",
    L282=0, "Non Compliant",
    OR(L282="NA", L282="N/A", L282=""), ""
)</f>
        <v>Non Compliant</v>
      </c>
      <c r="O282" s="6" t="str">
        <f t="shared" si="17"/>
        <v>Fail</v>
      </c>
      <c r="P282" s="7" t="s">
        <v>696</v>
      </c>
      <c r="Q282" s="16"/>
      <c r="R282" s="17"/>
    </row>
    <row r="283" spans="1:18" s="5" customFormat="1" ht="62" customHeight="1">
      <c r="A283" s="51" t="s">
        <v>762</v>
      </c>
      <c r="B283" s="52"/>
      <c r="C283" s="53"/>
      <c r="D283" s="49">
        <v>10</v>
      </c>
      <c r="E283" s="49" t="s">
        <v>91</v>
      </c>
      <c r="F283" s="7" t="s">
        <v>700</v>
      </c>
      <c r="G283" s="6" t="s">
        <v>73</v>
      </c>
      <c r="H283" s="6" t="s">
        <v>78</v>
      </c>
      <c r="I283" s="6">
        <v>2</v>
      </c>
      <c r="J283" s="6" t="s">
        <v>765</v>
      </c>
      <c r="K283" s="6">
        <f t="shared" si="11"/>
        <v>1</v>
      </c>
      <c r="L283" s="6">
        <v>0</v>
      </c>
      <c r="M283" s="6">
        <f t="shared" si="16"/>
        <v>2</v>
      </c>
      <c r="N283" s="6" t="str" cm="1">
        <f t="array" ref="N283">_xlfn.IFS(
    L283=1, "Fully Compliant",
    L283=0.5, "Observation",
    L283=0, "Non Compliant",
    OR(L283="NA", L283="N/A", L283=""), ""
)</f>
        <v>Non Compliant</v>
      </c>
      <c r="O283" s="6" t="str">
        <f t="shared" si="17"/>
        <v>Fail</v>
      </c>
      <c r="P283" s="7" t="s">
        <v>701</v>
      </c>
      <c r="Q283" s="16"/>
      <c r="R283" s="17"/>
    </row>
    <row r="284" spans="1:18" s="5" customFormat="1" ht="62" customHeight="1">
      <c r="A284" s="51" t="s">
        <v>761</v>
      </c>
      <c r="B284" s="52"/>
      <c r="C284" s="53"/>
      <c r="D284" s="48"/>
      <c r="E284" s="48"/>
      <c r="F284" s="7" t="s">
        <v>702</v>
      </c>
      <c r="G284" s="6" t="s">
        <v>686</v>
      </c>
      <c r="H284" s="6" t="s">
        <v>78</v>
      </c>
      <c r="I284" s="6">
        <v>2</v>
      </c>
      <c r="J284" s="6" t="s">
        <v>765</v>
      </c>
      <c r="K284" s="6">
        <f t="shared" si="11"/>
        <v>1</v>
      </c>
      <c r="L284" s="6">
        <v>0</v>
      </c>
      <c r="M284" s="6">
        <f t="shared" si="16"/>
        <v>2</v>
      </c>
      <c r="N284" s="6" t="str" cm="1">
        <f t="array" ref="N284">_xlfn.IFS(
    L284=1, "Fully Compliant",
    L284=0.5, "Observation",
    L284=0, "Non Compliant",
    OR(L284="NA", L284="N/A", L284=""), ""
)</f>
        <v>Non Compliant</v>
      </c>
      <c r="O284" s="6" t="str">
        <f t="shared" si="17"/>
        <v>Fail</v>
      </c>
      <c r="P284" s="7" t="s">
        <v>703</v>
      </c>
      <c r="Q284" s="16"/>
      <c r="R284" s="17"/>
    </row>
    <row r="285" spans="1:18" s="5" customFormat="1" ht="62" customHeight="1">
      <c r="A285" s="51" t="s">
        <v>762</v>
      </c>
      <c r="B285" s="52"/>
      <c r="C285" s="53"/>
      <c r="D285" s="48"/>
      <c r="E285" s="48"/>
      <c r="F285" s="7" t="s">
        <v>704</v>
      </c>
      <c r="G285" s="6" t="s">
        <v>77</v>
      </c>
      <c r="H285" s="6" t="s">
        <v>78</v>
      </c>
      <c r="I285" s="6">
        <v>2</v>
      </c>
      <c r="J285" s="6" t="s">
        <v>765</v>
      </c>
      <c r="K285" s="6">
        <f t="shared" si="11"/>
        <v>1</v>
      </c>
      <c r="L285" s="6">
        <v>0</v>
      </c>
      <c r="M285" s="6">
        <f t="shared" si="16"/>
        <v>2</v>
      </c>
      <c r="N285" s="6" t="str" cm="1">
        <f t="array" ref="N285">_xlfn.IFS(
    L285=1, "Fully Compliant",
    L285=0.5, "Observation",
    L285=0, "Non Compliant",
    OR(L285="NA", L285="N/A", L285=""), ""
)</f>
        <v>Non Compliant</v>
      </c>
      <c r="O285" s="6" t="str">
        <f t="shared" si="17"/>
        <v>Fail</v>
      </c>
      <c r="P285" s="7" t="s">
        <v>705</v>
      </c>
      <c r="Q285" s="16"/>
      <c r="R285" s="17"/>
    </row>
    <row r="286" spans="1:18" s="5" customFormat="1" ht="62" customHeight="1">
      <c r="A286" s="51" t="s">
        <v>762</v>
      </c>
      <c r="B286" s="52"/>
      <c r="C286" s="53"/>
      <c r="D286" s="48"/>
      <c r="E286" s="48"/>
      <c r="F286" s="7" t="s">
        <v>706</v>
      </c>
      <c r="G286" s="6" t="s">
        <v>73</v>
      </c>
      <c r="H286" s="6" t="s">
        <v>78</v>
      </c>
      <c r="I286" s="6">
        <v>2</v>
      </c>
      <c r="J286" s="6" t="s">
        <v>765</v>
      </c>
      <c r="K286" s="6">
        <f t="shared" si="11"/>
        <v>1</v>
      </c>
      <c r="L286" s="6">
        <v>0</v>
      </c>
      <c r="M286" s="6">
        <f t="shared" si="16"/>
        <v>2</v>
      </c>
      <c r="N286" s="6" t="str" cm="1">
        <f t="array" ref="N286">_xlfn.IFS(
    L286=1, "Fully Compliant",
    L286=0.5, "Observation",
    L286=0, "Non Compliant",
    OR(L286="NA", L286="N/A", L286=""), ""
)</f>
        <v>Non Compliant</v>
      </c>
      <c r="O286" s="6" t="str">
        <f t="shared" si="17"/>
        <v>Fail</v>
      </c>
      <c r="P286" s="7" t="s">
        <v>707</v>
      </c>
      <c r="Q286" s="16"/>
      <c r="R286" s="17"/>
    </row>
    <row r="287" spans="1:18" s="5" customFormat="1" ht="62" customHeight="1">
      <c r="A287" s="51" t="s">
        <v>761</v>
      </c>
      <c r="B287" s="52"/>
      <c r="C287" s="53"/>
      <c r="D287" s="48"/>
      <c r="E287" s="48"/>
      <c r="F287" s="7" t="s">
        <v>708</v>
      </c>
      <c r="G287" s="6" t="s">
        <v>686</v>
      </c>
      <c r="H287" s="6" t="s">
        <v>76</v>
      </c>
      <c r="I287" s="6">
        <v>3</v>
      </c>
      <c r="J287" s="6" t="s">
        <v>765</v>
      </c>
      <c r="K287" s="6">
        <f t="shared" si="11"/>
        <v>1</v>
      </c>
      <c r="L287" s="6">
        <v>0</v>
      </c>
      <c r="M287" s="6">
        <f t="shared" si="16"/>
        <v>3</v>
      </c>
      <c r="N287" s="6" t="str" cm="1">
        <f t="array" ref="N287">_xlfn.IFS(
    L287=1, "Fully Compliant",
    L287=0.5, "Observation",
    L287=0, "Non Compliant",
    OR(L287="NA", L287="N/A", L287=""), ""
)</f>
        <v>Non Compliant</v>
      </c>
      <c r="O287" s="6" t="str">
        <f t="shared" si="17"/>
        <v>Fail</v>
      </c>
      <c r="P287" s="7" t="s">
        <v>709</v>
      </c>
      <c r="Q287" s="16"/>
      <c r="R287" s="17"/>
    </row>
    <row r="288" spans="1:18" s="5" customFormat="1" ht="62" customHeight="1">
      <c r="A288" s="51" t="s">
        <v>23</v>
      </c>
      <c r="B288" s="52"/>
      <c r="C288" s="53"/>
      <c r="D288" s="48"/>
      <c r="E288" s="48"/>
      <c r="F288" s="7" t="s">
        <v>710</v>
      </c>
      <c r="G288" s="6" t="s">
        <v>691</v>
      </c>
      <c r="H288" s="6" t="s">
        <v>78</v>
      </c>
      <c r="I288" s="6">
        <v>2</v>
      </c>
      <c r="J288" s="6" t="s">
        <v>765</v>
      </c>
      <c r="K288" s="6">
        <f t="shared" si="11"/>
        <v>1</v>
      </c>
      <c r="L288" s="6">
        <v>0</v>
      </c>
      <c r="M288" s="6">
        <f t="shared" si="16"/>
        <v>2</v>
      </c>
      <c r="N288" s="6" t="str" cm="1">
        <f t="array" ref="N288">_xlfn.IFS(
    L288=1, "Fully Compliant",
    L288=0.5, "Observation",
    L288=0, "Non Compliant",
    OR(L288="NA", L288="N/A", L288=""), ""
)</f>
        <v>Non Compliant</v>
      </c>
      <c r="O288" s="6" t="str">
        <f t="shared" si="17"/>
        <v>Fail</v>
      </c>
      <c r="P288" s="7" t="s">
        <v>711</v>
      </c>
      <c r="Q288" s="16"/>
      <c r="R288" s="17"/>
    </row>
    <row r="289" spans="1:18" s="5" customFormat="1" ht="62" customHeight="1">
      <c r="A289" s="51" t="s">
        <v>53</v>
      </c>
      <c r="B289" s="52"/>
      <c r="C289" s="53"/>
      <c r="D289" s="48"/>
      <c r="E289" s="48"/>
      <c r="F289" s="7" t="s">
        <v>712</v>
      </c>
      <c r="G289" s="6" t="s">
        <v>73</v>
      </c>
      <c r="H289" s="6" t="s">
        <v>78</v>
      </c>
      <c r="I289" s="6">
        <v>2</v>
      </c>
      <c r="J289" s="6" t="s">
        <v>765</v>
      </c>
      <c r="K289" s="6">
        <f t="shared" si="11"/>
        <v>1</v>
      </c>
      <c r="L289" s="6">
        <v>0</v>
      </c>
      <c r="M289" s="6">
        <f t="shared" si="16"/>
        <v>2</v>
      </c>
      <c r="N289" s="6" t="str" cm="1">
        <f t="array" ref="N289">_xlfn.IFS(
    L289=1, "Fully Compliant",
    L289=0.5, "Observation",
    L289=0, "Non Compliant",
    OR(L289="NA", L289="N/A", L289=""), ""
)</f>
        <v>Non Compliant</v>
      </c>
      <c r="O289" s="6" t="str">
        <f t="shared" si="17"/>
        <v>Fail</v>
      </c>
      <c r="P289" s="7" t="s">
        <v>713</v>
      </c>
      <c r="Q289" s="16"/>
      <c r="R289" s="17"/>
    </row>
    <row r="290" spans="1:18" s="5" customFormat="1" ht="62" customHeight="1">
      <c r="A290" s="51" t="s">
        <v>58</v>
      </c>
      <c r="B290" s="52"/>
      <c r="C290" s="53"/>
      <c r="D290" s="50"/>
      <c r="E290" s="50"/>
      <c r="F290" s="7" t="s">
        <v>714</v>
      </c>
      <c r="G290" s="6" t="s">
        <v>75</v>
      </c>
      <c r="H290" s="6" t="s">
        <v>78</v>
      </c>
      <c r="I290" s="6">
        <v>2</v>
      </c>
      <c r="J290" s="6" t="s">
        <v>765</v>
      </c>
      <c r="K290" s="6">
        <f t="shared" si="11"/>
        <v>1</v>
      </c>
      <c r="L290" s="6">
        <v>0</v>
      </c>
      <c r="M290" s="6">
        <f t="shared" si="16"/>
        <v>2</v>
      </c>
      <c r="N290" s="6" t="str" cm="1">
        <f t="array" ref="N290">_xlfn.IFS(
    L290=1, "Fully Compliant",
    L290=0.5, "Observation",
    L290=0, "Non Compliant",
    OR(L290="NA", L290="N/A", L290=""), ""
)</f>
        <v>Non Compliant</v>
      </c>
      <c r="O290" s="6" t="str">
        <f t="shared" si="17"/>
        <v>Fail</v>
      </c>
      <c r="P290" s="7" t="s">
        <v>715</v>
      </c>
      <c r="Q290" s="16"/>
      <c r="R290" s="17"/>
    </row>
    <row r="291" spans="1:18" s="5" customFormat="1" ht="62" customHeight="1">
      <c r="A291" s="51" t="s">
        <v>58</v>
      </c>
      <c r="B291" s="52"/>
      <c r="C291" s="53"/>
      <c r="D291" s="49">
        <v>11</v>
      </c>
      <c r="E291" s="49" t="s">
        <v>92</v>
      </c>
      <c r="F291" s="7" t="s">
        <v>716</v>
      </c>
      <c r="G291" s="6" t="s">
        <v>73</v>
      </c>
      <c r="H291" s="6" t="s">
        <v>74</v>
      </c>
      <c r="I291" s="6">
        <v>4</v>
      </c>
      <c r="J291" s="6" t="s">
        <v>765</v>
      </c>
      <c r="K291" s="6">
        <f t="shared" si="11"/>
        <v>1</v>
      </c>
      <c r="L291" s="6">
        <v>0</v>
      </c>
      <c r="M291" s="6">
        <f t="shared" si="16"/>
        <v>4</v>
      </c>
      <c r="N291" s="6" t="str" cm="1">
        <f t="array" ref="N291">_xlfn.IFS(
    L291=1, "Fully Compliant",
    L291=0.5, "Observation",
    L291=0, "Non Compliant",
    OR(L291="NA", L291="N/A", L291=""), ""
)</f>
        <v>Non Compliant</v>
      </c>
      <c r="O291" s="6" t="str">
        <f t="shared" si="17"/>
        <v>Fail</v>
      </c>
      <c r="P291" s="7" t="s">
        <v>717</v>
      </c>
      <c r="Q291" s="16"/>
      <c r="R291" s="17"/>
    </row>
    <row r="292" spans="1:18" s="5" customFormat="1" ht="62" customHeight="1">
      <c r="A292" s="51" t="s">
        <v>58</v>
      </c>
      <c r="B292" s="52"/>
      <c r="C292" s="53"/>
      <c r="D292" s="48"/>
      <c r="E292" s="48"/>
      <c r="F292" s="7" t="s">
        <v>718</v>
      </c>
      <c r="G292" s="6" t="s">
        <v>77</v>
      </c>
      <c r="H292" s="6" t="s">
        <v>78</v>
      </c>
      <c r="I292" s="6">
        <v>2</v>
      </c>
      <c r="J292" s="6" t="s">
        <v>765</v>
      </c>
      <c r="K292" s="6">
        <f t="shared" si="11"/>
        <v>1</v>
      </c>
      <c r="L292" s="6">
        <v>0</v>
      </c>
      <c r="M292" s="6">
        <f t="shared" si="16"/>
        <v>2</v>
      </c>
      <c r="N292" s="6" t="str" cm="1">
        <f t="array" ref="N292">_xlfn.IFS(
    L292=1, "Fully Compliant",
    L292=0.5, "Observation",
    L292=0, "Non Compliant",
    OR(L292="NA", L292="N/A", L292=""), ""
)</f>
        <v>Non Compliant</v>
      </c>
      <c r="O292" s="6" t="str">
        <f t="shared" si="17"/>
        <v>Fail</v>
      </c>
      <c r="P292" s="7" t="s">
        <v>719</v>
      </c>
      <c r="Q292" s="16"/>
      <c r="R292" s="17"/>
    </row>
    <row r="293" spans="1:18" s="5" customFormat="1" ht="62" customHeight="1">
      <c r="A293" s="51" t="s">
        <v>58</v>
      </c>
      <c r="B293" s="52"/>
      <c r="C293" s="53"/>
      <c r="D293" s="48"/>
      <c r="E293" s="48"/>
      <c r="F293" s="7" t="s">
        <v>720</v>
      </c>
      <c r="G293" s="6" t="s">
        <v>79</v>
      </c>
      <c r="H293" s="6" t="s">
        <v>74</v>
      </c>
      <c r="I293" s="6">
        <v>4</v>
      </c>
      <c r="J293" s="6" t="s">
        <v>766</v>
      </c>
      <c r="K293" s="6">
        <f t="shared" si="11"/>
        <v>1</v>
      </c>
      <c r="L293" s="6">
        <v>0</v>
      </c>
      <c r="M293" s="6">
        <f t="shared" si="16"/>
        <v>4</v>
      </c>
      <c r="N293" s="6" t="str" cm="1">
        <f t="array" ref="N293">_xlfn.IFS(
    L293=1, "Fully Compliant",
    L293=0.5, "Observation",
    L293=0, "Non Compliant",
    OR(L293="NA", L293="N/A", L293=""), ""
)</f>
        <v>Non Compliant</v>
      </c>
      <c r="O293" s="6" t="str">
        <f t="shared" si="17"/>
        <v>Fail</v>
      </c>
      <c r="P293" s="7" t="s">
        <v>721</v>
      </c>
      <c r="Q293" s="16"/>
      <c r="R293" s="17"/>
    </row>
    <row r="294" spans="1:18" s="5" customFormat="1" ht="62" customHeight="1">
      <c r="A294" s="51" t="s">
        <v>58</v>
      </c>
      <c r="B294" s="52"/>
      <c r="C294" s="53"/>
      <c r="D294" s="48"/>
      <c r="E294" s="48"/>
      <c r="F294" s="7" t="s">
        <v>722</v>
      </c>
      <c r="G294" s="6" t="s">
        <v>79</v>
      </c>
      <c r="H294" s="6" t="s">
        <v>78</v>
      </c>
      <c r="I294" s="6">
        <v>2</v>
      </c>
      <c r="J294" s="6" t="s">
        <v>765</v>
      </c>
      <c r="K294" s="6">
        <f t="shared" si="11"/>
        <v>1</v>
      </c>
      <c r="L294" s="6">
        <v>0</v>
      </c>
      <c r="M294" s="6">
        <f t="shared" si="16"/>
        <v>2</v>
      </c>
      <c r="N294" s="6" t="str" cm="1">
        <f t="array" ref="N294">_xlfn.IFS(
    L294=1, "Fully Compliant",
    L294=0.5, "Observation",
    L294=0, "Non Compliant",
    OR(L294="NA", L294="N/A", L294=""), ""
)</f>
        <v>Non Compliant</v>
      </c>
      <c r="O294" s="6" t="str">
        <f t="shared" si="17"/>
        <v>Fail</v>
      </c>
      <c r="P294" s="7" t="s">
        <v>723</v>
      </c>
      <c r="Q294" s="16"/>
      <c r="R294" s="17"/>
    </row>
    <row r="295" spans="1:18" s="5" customFormat="1" ht="62" customHeight="1">
      <c r="A295" s="51" t="s">
        <v>58</v>
      </c>
      <c r="B295" s="52"/>
      <c r="C295" s="53"/>
      <c r="D295" s="48"/>
      <c r="E295" s="48"/>
      <c r="F295" s="7" t="s">
        <v>724</v>
      </c>
      <c r="G295" s="6" t="s">
        <v>73</v>
      </c>
      <c r="H295" s="6" t="s">
        <v>74</v>
      </c>
      <c r="I295" s="6">
        <v>4</v>
      </c>
      <c r="J295" s="6" t="s">
        <v>766</v>
      </c>
      <c r="K295" s="6">
        <f t="shared" si="11"/>
        <v>1</v>
      </c>
      <c r="L295" s="6">
        <v>0</v>
      </c>
      <c r="M295" s="6">
        <f t="shared" si="16"/>
        <v>4</v>
      </c>
      <c r="N295" s="6" t="str" cm="1">
        <f t="array" ref="N295">_xlfn.IFS(
    L295=1, "Fully Compliant",
    L295=0.5, "Observation",
    L295=0, "Non Compliant",
    OR(L295="NA", L295="N/A", L295=""), ""
)</f>
        <v>Non Compliant</v>
      </c>
      <c r="O295" s="6" t="str">
        <f t="shared" si="17"/>
        <v>Fail</v>
      </c>
      <c r="P295" s="7" t="s">
        <v>725</v>
      </c>
      <c r="Q295" s="16"/>
      <c r="R295" s="17"/>
    </row>
    <row r="296" spans="1:18" s="5" customFormat="1" ht="62" customHeight="1">
      <c r="A296" s="51" t="s">
        <v>58</v>
      </c>
      <c r="B296" s="52"/>
      <c r="C296" s="53"/>
      <c r="D296" s="50"/>
      <c r="E296" s="50"/>
      <c r="F296" s="7" t="s">
        <v>726</v>
      </c>
      <c r="G296" s="6" t="s">
        <v>73</v>
      </c>
      <c r="H296" s="6" t="s">
        <v>78</v>
      </c>
      <c r="I296" s="6">
        <v>2</v>
      </c>
      <c r="J296" s="6" t="s">
        <v>765</v>
      </c>
      <c r="K296" s="6">
        <f t="shared" si="11"/>
        <v>1</v>
      </c>
      <c r="L296" s="6">
        <v>0</v>
      </c>
      <c r="M296" s="6">
        <f t="shared" si="16"/>
        <v>2</v>
      </c>
      <c r="N296" s="6" t="str" cm="1">
        <f t="array" ref="N296">_xlfn.IFS(
    L296=1, "Fully Compliant",
    L296=0.5, "Observation",
    L296=0, "Non Compliant",
    OR(L296="NA", L296="N/A", L296=""), ""
)</f>
        <v>Non Compliant</v>
      </c>
      <c r="O296" s="6" t="str">
        <f t="shared" si="17"/>
        <v>Fail</v>
      </c>
      <c r="P296" s="7" t="s">
        <v>727</v>
      </c>
      <c r="Q296" s="16"/>
      <c r="R296" s="17"/>
    </row>
    <row r="297" spans="1:18" s="5" customFormat="1" ht="62" customHeight="1">
      <c r="A297" s="51" t="s">
        <v>30</v>
      </c>
      <c r="B297" s="52"/>
      <c r="C297" s="53"/>
      <c r="D297" s="49">
        <v>12</v>
      </c>
      <c r="E297" s="49" t="s">
        <v>93</v>
      </c>
      <c r="F297" s="7" t="s">
        <v>728</v>
      </c>
      <c r="G297" s="6" t="s">
        <v>73</v>
      </c>
      <c r="H297" s="6" t="s">
        <v>78</v>
      </c>
      <c r="I297" s="6">
        <v>2</v>
      </c>
      <c r="J297" s="6" t="s">
        <v>765</v>
      </c>
      <c r="K297" s="6">
        <f t="shared" si="11"/>
        <v>1</v>
      </c>
      <c r="L297" s="6">
        <v>0</v>
      </c>
      <c r="M297" s="6">
        <f t="shared" si="16"/>
        <v>2</v>
      </c>
      <c r="N297" s="6" t="str" cm="1">
        <f t="array" ref="N297">_xlfn.IFS(
    L297=1, "Fully Compliant",
    L297=0.5, "Observation",
    L297=0, "Non Compliant",
    OR(L297="NA", L297="N/A", L297=""), ""
)</f>
        <v>Non Compliant</v>
      </c>
      <c r="O297" s="6" t="str">
        <f t="shared" si="17"/>
        <v>Fail</v>
      </c>
      <c r="P297" s="7" t="s">
        <v>729</v>
      </c>
      <c r="Q297" s="16"/>
      <c r="R297" s="17"/>
    </row>
    <row r="298" spans="1:18" s="5" customFormat="1" ht="62" customHeight="1">
      <c r="A298" s="51" t="s">
        <v>30</v>
      </c>
      <c r="B298" s="52"/>
      <c r="C298" s="53"/>
      <c r="D298" s="48"/>
      <c r="E298" s="48"/>
      <c r="F298" s="7" t="s">
        <v>730</v>
      </c>
      <c r="G298" s="6" t="s">
        <v>77</v>
      </c>
      <c r="H298" s="6" t="s">
        <v>78</v>
      </c>
      <c r="I298" s="6">
        <v>2</v>
      </c>
      <c r="J298" s="6" t="s">
        <v>765</v>
      </c>
      <c r="K298" s="6">
        <f t="shared" si="11"/>
        <v>1</v>
      </c>
      <c r="L298" s="6">
        <v>0</v>
      </c>
      <c r="M298" s="6">
        <f t="shared" si="16"/>
        <v>2</v>
      </c>
      <c r="N298" s="6" t="str" cm="1">
        <f t="array" ref="N298">_xlfn.IFS(
    L298=1, "Fully Compliant",
    L298=0.5, "Observation",
    L298=0, "Non Compliant",
    OR(L298="NA", L298="N/A", L298=""), ""
)</f>
        <v>Non Compliant</v>
      </c>
      <c r="O298" s="6" t="str">
        <f t="shared" si="17"/>
        <v>Fail</v>
      </c>
      <c r="P298" s="7" t="s">
        <v>731</v>
      </c>
      <c r="Q298" s="16"/>
      <c r="R298" s="17"/>
    </row>
    <row r="299" spans="1:18" s="5" customFormat="1" ht="62" customHeight="1">
      <c r="A299" s="51" t="s">
        <v>30</v>
      </c>
      <c r="B299" s="52"/>
      <c r="C299" s="53"/>
      <c r="D299" s="48"/>
      <c r="E299" s="48"/>
      <c r="F299" s="7" t="s">
        <v>732</v>
      </c>
      <c r="G299" s="6" t="s">
        <v>73</v>
      </c>
      <c r="H299" s="6" t="s">
        <v>78</v>
      </c>
      <c r="I299" s="6">
        <v>2</v>
      </c>
      <c r="J299" s="6" t="s">
        <v>765</v>
      </c>
      <c r="K299" s="6">
        <f t="shared" si="11"/>
        <v>1</v>
      </c>
      <c r="L299" s="6">
        <v>0</v>
      </c>
      <c r="M299" s="6">
        <f t="shared" si="16"/>
        <v>2</v>
      </c>
      <c r="N299" s="6" t="str" cm="1">
        <f t="array" ref="N299">_xlfn.IFS(
    L299=1, "Fully Compliant",
    L299=0.5, "Observation",
    L299=0, "Non Compliant",
    OR(L299="NA", L299="N/A", L299=""), ""
)</f>
        <v>Non Compliant</v>
      </c>
      <c r="O299" s="6" t="str">
        <f t="shared" si="17"/>
        <v>Fail</v>
      </c>
      <c r="P299" s="7" t="s">
        <v>733</v>
      </c>
      <c r="Q299" s="16"/>
      <c r="R299" s="17"/>
    </row>
    <row r="300" spans="1:18" s="5" customFormat="1" ht="62" customHeight="1">
      <c r="A300" s="51" t="s">
        <v>30</v>
      </c>
      <c r="B300" s="52"/>
      <c r="C300" s="53"/>
      <c r="D300" s="48"/>
      <c r="E300" s="48"/>
      <c r="F300" s="7" t="s">
        <v>734</v>
      </c>
      <c r="G300" s="6" t="s">
        <v>75</v>
      </c>
      <c r="H300" s="6" t="s">
        <v>76</v>
      </c>
      <c r="I300" s="6">
        <v>3</v>
      </c>
      <c r="J300" s="6" t="s">
        <v>765</v>
      </c>
      <c r="K300" s="6">
        <f t="shared" si="11"/>
        <v>1</v>
      </c>
      <c r="L300" s="6">
        <v>0</v>
      </c>
      <c r="M300" s="6">
        <f t="shared" si="16"/>
        <v>3</v>
      </c>
      <c r="N300" s="6" t="str" cm="1">
        <f t="array" ref="N300">_xlfn.IFS(
    L300=1, "Fully Compliant",
    L300=0.5, "Observation",
    L300=0, "Non Compliant",
    OR(L300="NA", L300="N/A", L300=""), ""
)</f>
        <v>Non Compliant</v>
      </c>
      <c r="O300" s="6" t="str">
        <f t="shared" si="17"/>
        <v>Fail</v>
      </c>
      <c r="P300" s="7" t="s">
        <v>735</v>
      </c>
      <c r="Q300" s="16"/>
      <c r="R300" s="17"/>
    </row>
    <row r="301" spans="1:18" s="5" customFormat="1" ht="62" customHeight="1">
      <c r="A301" s="51" t="s">
        <v>30</v>
      </c>
      <c r="B301" s="52"/>
      <c r="C301" s="53"/>
      <c r="D301" s="48"/>
      <c r="E301" s="48"/>
      <c r="F301" s="7" t="s">
        <v>736</v>
      </c>
      <c r="G301" s="6" t="s">
        <v>73</v>
      </c>
      <c r="H301" s="6" t="s">
        <v>78</v>
      </c>
      <c r="I301" s="6">
        <v>2</v>
      </c>
      <c r="J301" s="6" t="s">
        <v>765</v>
      </c>
      <c r="K301" s="6">
        <f t="shared" si="11"/>
        <v>1</v>
      </c>
      <c r="L301" s="6">
        <v>0</v>
      </c>
      <c r="M301" s="6">
        <f t="shared" si="16"/>
        <v>2</v>
      </c>
      <c r="N301" s="6" t="str" cm="1">
        <f t="array" ref="N301">_xlfn.IFS(
    L301=1, "Fully Compliant",
    L301=0.5, "Observation",
    L301=0, "Non Compliant",
    OR(L301="NA", L301="N/A", L301=""), ""
)</f>
        <v>Non Compliant</v>
      </c>
      <c r="O301" s="6" t="str">
        <f t="shared" si="17"/>
        <v>Fail</v>
      </c>
      <c r="P301" s="7" t="s">
        <v>737</v>
      </c>
      <c r="Q301" s="16"/>
      <c r="R301" s="17"/>
    </row>
    <row r="302" spans="1:18" s="5" customFormat="1" ht="62" customHeight="1">
      <c r="A302" s="51" t="s">
        <v>30</v>
      </c>
      <c r="B302" s="52"/>
      <c r="C302" s="53"/>
      <c r="D302" s="48"/>
      <c r="E302" s="48"/>
      <c r="F302" s="7" t="s">
        <v>738</v>
      </c>
      <c r="G302" s="6" t="s">
        <v>73</v>
      </c>
      <c r="H302" s="6" t="s">
        <v>78</v>
      </c>
      <c r="I302" s="6">
        <v>2</v>
      </c>
      <c r="J302" s="6" t="s">
        <v>765</v>
      </c>
      <c r="K302" s="6">
        <f t="shared" si="11"/>
        <v>1</v>
      </c>
      <c r="L302" s="6">
        <v>0</v>
      </c>
      <c r="M302" s="6">
        <f t="shared" si="16"/>
        <v>2</v>
      </c>
      <c r="N302" s="6" t="str" cm="1">
        <f t="array" ref="N302">_xlfn.IFS(
    L302=1, "Fully Compliant",
    L302=0.5, "Observation",
    L302=0, "Non Compliant",
    OR(L302="NA", L302="N/A", L302=""), ""
)</f>
        <v>Non Compliant</v>
      </c>
      <c r="O302" s="6" t="str">
        <f t="shared" si="17"/>
        <v>Fail</v>
      </c>
      <c r="P302" s="7" t="s">
        <v>739</v>
      </c>
      <c r="Q302" s="16"/>
      <c r="R302" s="17"/>
    </row>
    <row r="303" spans="1:18" s="5" customFormat="1" ht="62" customHeight="1">
      <c r="A303" s="51" t="s">
        <v>30</v>
      </c>
      <c r="B303" s="52"/>
      <c r="C303" s="53"/>
      <c r="D303" s="50"/>
      <c r="E303" s="50"/>
      <c r="F303" s="7" t="s">
        <v>740</v>
      </c>
      <c r="G303" s="6" t="s">
        <v>75</v>
      </c>
      <c r="H303" s="6" t="s">
        <v>76</v>
      </c>
      <c r="I303" s="6">
        <v>3</v>
      </c>
      <c r="J303" s="6" t="s">
        <v>765</v>
      </c>
      <c r="K303" s="6">
        <f t="shared" si="11"/>
        <v>1</v>
      </c>
      <c r="L303" s="6">
        <v>0</v>
      </c>
      <c r="M303" s="6">
        <f t="shared" si="16"/>
        <v>3</v>
      </c>
      <c r="N303" s="6" t="str" cm="1">
        <f t="array" ref="N303">_xlfn.IFS(
    L303=1, "Fully Compliant",
    L303=0.5, "Observation",
    L303=0, "Non Compliant",
    OR(L303="NA", L303="N/A", L303=""), ""
)</f>
        <v>Non Compliant</v>
      </c>
      <c r="O303" s="6" t="str">
        <f t="shared" si="17"/>
        <v>Fail</v>
      </c>
      <c r="P303" s="7" t="s">
        <v>741</v>
      </c>
      <c r="Q303" s="16"/>
      <c r="R303" s="17"/>
    </row>
    <row r="304" spans="1:18" s="5" customFormat="1" ht="62" customHeight="1">
      <c r="A304" s="51" t="s">
        <v>52</v>
      </c>
      <c r="B304" s="52"/>
      <c r="C304" s="53"/>
      <c r="D304" s="49">
        <v>13</v>
      </c>
      <c r="E304" s="49" t="s">
        <v>94</v>
      </c>
      <c r="F304" s="7" t="s">
        <v>742</v>
      </c>
      <c r="G304" s="6" t="s">
        <v>77</v>
      </c>
      <c r="H304" s="6" t="s">
        <v>78</v>
      </c>
      <c r="I304" s="6">
        <v>2</v>
      </c>
      <c r="J304" s="6" t="s">
        <v>765</v>
      </c>
      <c r="K304" s="6">
        <f t="shared" si="11"/>
        <v>1</v>
      </c>
      <c r="L304" s="6">
        <v>0</v>
      </c>
      <c r="M304" s="6">
        <f t="shared" si="16"/>
        <v>2</v>
      </c>
      <c r="N304" s="6" t="str" cm="1">
        <f t="array" ref="N304">_xlfn.IFS(
    L304=1, "Fully Compliant",
    L304=0.5, "Observation",
    L304=0, "Non Compliant",
    OR(L304="NA", L304="N/A", L304=""), ""
)</f>
        <v>Non Compliant</v>
      </c>
      <c r="O304" s="6" t="str">
        <f t="shared" si="17"/>
        <v>Fail</v>
      </c>
      <c r="P304" s="7" t="s">
        <v>743</v>
      </c>
      <c r="Q304" s="16"/>
      <c r="R304" s="17"/>
    </row>
    <row r="305" spans="1:30" s="5" customFormat="1" ht="62" customHeight="1">
      <c r="A305" s="51" t="s">
        <v>52</v>
      </c>
      <c r="B305" s="52"/>
      <c r="C305" s="53"/>
      <c r="D305" s="48"/>
      <c r="E305" s="48"/>
      <c r="F305" s="7" t="s">
        <v>744</v>
      </c>
      <c r="G305" s="6" t="s">
        <v>73</v>
      </c>
      <c r="H305" s="6" t="s">
        <v>74</v>
      </c>
      <c r="I305" s="6">
        <v>4</v>
      </c>
      <c r="J305" s="6" t="s">
        <v>766</v>
      </c>
      <c r="K305" s="6">
        <f t="shared" si="11"/>
        <v>1</v>
      </c>
      <c r="L305" s="6">
        <v>0</v>
      </c>
      <c r="M305" s="6">
        <f t="shared" si="16"/>
        <v>4</v>
      </c>
      <c r="N305" s="6" t="str" cm="1">
        <f t="array" ref="N305">_xlfn.IFS(
    L305=1, "Fully Compliant",
    L305=0.5, "Observation",
    L305=0, "Non Compliant",
    OR(L305="NA", L305="N/A", L305=""), ""
)</f>
        <v>Non Compliant</v>
      </c>
      <c r="O305" s="6" t="str">
        <f t="shared" si="17"/>
        <v>Fail</v>
      </c>
      <c r="P305" s="7" t="s">
        <v>745</v>
      </c>
      <c r="Q305" s="16"/>
      <c r="R305" s="17"/>
    </row>
    <row r="306" spans="1:30" s="5" customFormat="1" ht="62" customHeight="1">
      <c r="A306" s="51" t="s">
        <v>763</v>
      </c>
      <c r="B306" s="52"/>
      <c r="C306" s="53"/>
      <c r="D306" s="48"/>
      <c r="E306" s="48"/>
      <c r="F306" s="7" t="s">
        <v>746</v>
      </c>
      <c r="G306" s="6" t="s">
        <v>73</v>
      </c>
      <c r="H306" s="6" t="s">
        <v>78</v>
      </c>
      <c r="I306" s="6">
        <v>2</v>
      </c>
      <c r="J306" s="6" t="s">
        <v>765</v>
      </c>
      <c r="K306" s="6">
        <f t="shared" si="11"/>
        <v>1</v>
      </c>
      <c r="L306" s="6">
        <v>0</v>
      </c>
      <c r="M306" s="6">
        <f t="shared" si="16"/>
        <v>2</v>
      </c>
      <c r="N306" s="6" t="str" cm="1">
        <f t="array" ref="N306">_xlfn.IFS(
    L306=1, "Fully Compliant",
    L306=0.5, "Observation",
    L306=0, "Non Compliant",
    OR(L306="NA", L306="N/A", L306=""), ""
)</f>
        <v>Non Compliant</v>
      </c>
      <c r="O306" s="6" t="str">
        <f t="shared" si="17"/>
        <v>Fail</v>
      </c>
      <c r="P306" s="7" t="s">
        <v>747</v>
      </c>
      <c r="Q306" s="16"/>
      <c r="R306" s="17"/>
    </row>
    <row r="307" spans="1:30" s="5" customFormat="1" ht="62" customHeight="1">
      <c r="A307" s="51" t="s">
        <v>53</v>
      </c>
      <c r="B307" s="52"/>
      <c r="C307" s="53"/>
      <c r="D307" s="50"/>
      <c r="E307" s="50"/>
      <c r="F307" s="7" t="s">
        <v>748</v>
      </c>
      <c r="G307" s="6" t="s">
        <v>75</v>
      </c>
      <c r="H307" s="6" t="s">
        <v>76</v>
      </c>
      <c r="I307" s="6">
        <v>3</v>
      </c>
      <c r="J307" s="6" t="s">
        <v>765</v>
      </c>
      <c r="K307" s="6">
        <f t="shared" si="11"/>
        <v>1</v>
      </c>
      <c r="L307" s="6">
        <v>0</v>
      </c>
      <c r="M307" s="6">
        <f>IF(OR(L307="N/A", L307=""), "", I307 * (1 - L307))</f>
        <v>3</v>
      </c>
      <c r="N307" s="6" t="str" cm="1">
        <f t="array" ref="N307">_xlfn.IFS(
    L307=1, "Fully Compliant",
    L307=0.5, "Observation",
    L307=0, "Non Compliant",
    OR(L307="NA", L307="N/A", L307=""), ""
)</f>
        <v>Non Compliant</v>
      </c>
      <c r="O307" s="6" t="str">
        <f t="shared" si="17"/>
        <v>Fail</v>
      </c>
      <c r="P307" s="7" t="s">
        <v>749</v>
      </c>
      <c r="Q307" s="16"/>
      <c r="R307" s="17"/>
    </row>
    <row r="308" spans="1:30" s="5" customFormat="1" ht="62" customHeight="1">
      <c r="A308" s="51" t="s">
        <v>58</v>
      </c>
      <c r="B308" s="52"/>
      <c r="C308" s="53"/>
      <c r="D308" s="49">
        <v>15</v>
      </c>
      <c r="E308" s="49" t="s">
        <v>758</v>
      </c>
      <c r="F308" s="7" t="s">
        <v>750</v>
      </c>
      <c r="G308" s="6" t="s">
        <v>73</v>
      </c>
      <c r="H308" s="6" t="s">
        <v>74</v>
      </c>
      <c r="I308" s="6">
        <v>4</v>
      </c>
      <c r="J308" s="6" t="s">
        <v>766</v>
      </c>
      <c r="K308" s="6">
        <f t="shared" si="11"/>
        <v>1</v>
      </c>
      <c r="L308" s="6">
        <v>0</v>
      </c>
      <c r="M308" s="6">
        <f t="shared" si="16"/>
        <v>4</v>
      </c>
      <c r="N308" s="6" t="str" cm="1">
        <f t="array" ref="N308">_xlfn.IFS(
    L308=1, "Fully Compliant",
    L308=0.5, "Observation",
    L308=0, "Non Compliant",
    OR(L308="NA", L308="N/A", L308=""), ""
)</f>
        <v>Non Compliant</v>
      </c>
      <c r="O308" s="6" t="str">
        <f t="shared" si="17"/>
        <v>Fail</v>
      </c>
      <c r="P308" s="7" t="s">
        <v>751</v>
      </c>
      <c r="Q308" s="16"/>
      <c r="R308" s="17"/>
    </row>
    <row r="309" spans="1:30" s="5" customFormat="1" ht="62" customHeight="1">
      <c r="A309" s="51" t="s">
        <v>58</v>
      </c>
      <c r="B309" s="52"/>
      <c r="C309" s="53"/>
      <c r="D309" s="48"/>
      <c r="E309" s="48"/>
      <c r="F309" s="7" t="s">
        <v>752</v>
      </c>
      <c r="G309" s="6" t="s">
        <v>73</v>
      </c>
      <c r="H309" s="6" t="s">
        <v>74</v>
      </c>
      <c r="I309" s="6">
        <v>4</v>
      </c>
      <c r="J309" s="6" t="s">
        <v>766</v>
      </c>
      <c r="K309" s="6">
        <f t="shared" si="11"/>
        <v>1</v>
      </c>
      <c r="L309" s="6">
        <v>0</v>
      </c>
      <c r="M309" s="6">
        <f t="shared" si="16"/>
        <v>4</v>
      </c>
      <c r="N309" s="6" t="str" cm="1">
        <f t="array" ref="N309">_xlfn.IFS(
    L309=1, "Fully Compliant",
    L309=0.5, "Observation",
    L309=0, "Non Compliant",
    OR(L309="NA", L309="N/A", L309=""), ""
)</f>
        <v>Non Compliant</v>
      </c>
      <c r="O309" s="6" t="str">
        <f t="shared" si="17"/>
        <v>Fail</v>
      </c>
      <c r="P309" s="7" t="s">
        <v>753</v>
      </c>
      <c r="Q309" s="16"/>
      <c r="R309" s="17"/>
    </row>
    <row r="310" spans="1:30" s="5" customFormat="1" ht="62" customHeight="1">
      <c r="A310" s="51" t="s">
        <v>58</v>
      </c>
      <c r="B310" s="52"/>
      <c r="C310" s="53"/>
      <c r="D310" s="48"/>
      <c r="E310" s="48"/>
      <c r="F310" s="7" t="s">
        <v>754</v>
      </c>
      <c r="G310" s="6" t="s">
        <v>73</v>
      </c>
      <c r="H310" s="6" t="s">
        <v>74</v>
      </c>
      <c r="I310" s="6">
        <v>4</v>
      </c>
      <c r="J310" s="6" t="s">
        <v>766</v>
      </c>
      <c r="K310" s="6">
        <f t="shared" si="11"/>
        <v>1</v>
      </c>
      <c r="L310" s="6">
        <v>0</v>
      </c>
      <c r="M310" s="6">
        <f t="shared" si="16"/>
        <v>4</v>
      </c>
      <c r="N310" s="6" t="str" cm="1">
        <f t="array" ref="N310">_xlfn.IFS(
    L310=1, "Fully Compliant",
    L310=0.5, "Observation",
    L310=0, "Non Compliant",
    OR(L310="NA", L310="N/A", L310=""), ""
)</f>
        <v>Non Compliant</v>
      </c>
      <c r="O310" s="6" t="str">
        <f t="shared" si="17"/>
        <v>Fail</v>
      </c>
      <c r="P310" s="7" t="s">
        <v>755</v>
      </c>
      <c r="Q310" s="16"/>
      <c r="R310" s="17"/>
    </row>
    <row r="311" spans="1:30" s="5" customFormat="1" ht="62" customHeight="1">
      <c r="A311" s="51" t="s">
        <v>58</v>
      </c>
      <c r="B311" s="52"/>
      <c r="C311" s="53"/>
      <c r="D311" s="50"/>
      <c r="E311" s="50"/>
      <c r="F311" s="7" t="s">
        <v>756</v>
      </c>
      <c r="G311" s="6" t="s">
        <v>73</v>
      </c>
      <c r="H311" s="6" t="s">
        <v>78</v>
      </c>
      <c r="I311" s="6">
        <v>2</v>
      </c>
      <c r="J311" s="6" t="s">
        <v>765</v>
      </c>
      <c r="K311" s="6">
        <f t="shared" si="11"/>
        <v>1</v>
      </c>
      <c r="L311" s="6">
        <v>0</v>
      </c>
      <c r="M311" s="6">
        <f t="shared" si="16"/>
        <v>2</v>
      </c>
      <c r="N311" s="6" t="str" cm="1">
        <f t="array" ref="N311">_xlfn.IFS(
    L311=1, "Fully Compliant",
    L311=0.5, "Observation",
    L311=0, "Non Compliant",
    OR(L311="NA", L311="N/A", L311=""), ""
)</f>
        <v>Non Compliant</v>
      </c>
      <c r="O311" s="6" t="str">
        <f t="shared" si="17"/>
        <v>Fail</v>
      </c>
      <c r="P311" s="7" t="s">
        <v>757</v>
      </c>
      <c r="Q311" s="16"/>
      <c r="R311" s="17"/>
    </row>
    <row r="312" spans="1:30" s="5" customFormat="1" ht="33.65" customHeight="1">
      <c r="A312" s="37"/>
      <c r="B312" s="37"/>
      <c r="C312" s="37"/>
      <c r="D312" s="37"/>
      <c r="E312" s="37"/>
      <c r="F312" s="37"/>
      <c r="G312" s="37"/>
      <c r="H312" s="37"/>
      <c r="I312" s="15" cm="1">
        <f t="array" ref="I312">SUMPRODUCT((M211:M311&lt;&gt;"")*(I211:I311))</f>
        <v>288</v>
      </c>
      <c r="J312" s="15"/>
      <c r="K312" s="15">
        <f>SUM(K211:K311)</f>
        <v>101</v>
      </c>
      <c r="L312" s="15">
        <f>SUM(L211:L311)</f>
        <v>3</v>
      </c>
      <c r="M312" s="15">
        <f>SUM(M211:M311)</f>
        <v>278</v>
      </c>
      <c r="N312" s="38">
        <f>L312/K312</f>
        <v>2.9702970297029702E-2</v>
      </c>
      <c r="O312" s="39">
        <f>IF(COUNTIFS(H211:H311,"Zero Tolerance",O211:O311,"Fail")&gt;0,0,1-(M312/I312))</f>
        <v>0</v>
      </c>
      <c r="P312" s="37"/>
      <c r="Q312" s="37"/>
      <c r="R312" s="37"/>
      <c r="V312" s="40" t="s">
        <v>769</v>
      </c>
      <c r="W312" s="41" t="s">
        <v>74</v>
      </c>
      <c r="X312" s="41" t="s">
        <v>770</v>
      </c>
      <c r="Y312" s="41" t="s">
        <v>771</v>
      </c>
      <c r="Z312" s="4"/>
      <c r="AA312" s="42" t="s">
        <v>775</v>
      </c>
      <c r="AB312" s="43" t="s">
        <v>772</v>
      </c>
      <c r="AC312" s="43" t="s">
        <v>773</v>
      </c>
      <c r="AD312" s="43" t="s">
        <v>774</v>
      </c>
    </row>
    <row r="313" spans="1:30" s="5" customFormat="1" ht="33.65" customHeight="1">
      <c r="A313" s="59" t="s">
        <v>781</v>
      </c>
      <c r="B313" s="59"/>
      <c r="C313" s="59"/>
      <c r="D313" s="59"/>
      <c r="E313" s="59"/>
      <c r="F313" s="59"/>
      <c r="G313" s="59"/>
      <c r="H313" s="59"/>
      <c r="I313" s="59"/>
      <c r="J313" s="59"/>
      <c r="K313" s="59"/>
      <c r="L313" s="59"/>
      <c r="M313" s="59"/>
      <c r="N313" s="59"/>
      <c r="O313" s="59"/>
      <c r="P313" s="59"/>
      <c r="Q313" s="59"/>
      <c r="R313" s="59"/>
      <c r="W313" s="5">
        <f>COUNTIFS(H315:H320, "Zero Tolerance", O315:O320, "Fail")</f>
        <v>0</v>
      </c>
      <c r="X313" s="5">
        <f>COUNTIFS(H315:H320, "Medium", O315:O320, "Fail")</f>
        <v>0</v>
      </c>
      <c r="Y313" s="5">
        <f>COUNTIFS(H315:H320, "Low", O315:O320, "Fail")</f>
        <v>0</v>
      </c>
      <c r="AB313" s="5">
        <f>COUNTIF(N315:N320, "Non Compliant")</f>
        <v>0</v>
      </c>
      <c r="AC313" s="5">
        <f>COUNTIF(N315:N320, "Observation")</f>
        <v>0</v>
      </c>
      <c r="AD313" s="5">
        <f>COUNTIF(N315:N320, "Fully Compliant")</f>
        <v>6</v>
      </c>
    </row>
    <row r="314" spans="1:30" s="5" customFormat="1" ht="33.65" customHeight="1">
      <c r="A314" s="60" t="s">
        <v>62</v>
      </c>
      <c r="B314" s="60"/>
      <c r="C314" s="60"/>
      <c r="D314" s="60"/>
      <c r="E314" s="60"/>
      <c r="F314" s="60"/>
      <c r="G314" s="60"/>
      <c r="H314" s="60"/>
      <c r="I314" s="60"/>
      <c r="J314" s="60"/>
      <c r="K314" s="60"/>
      <c r="L314" s="60"/>
      <c r="M314" s="60"/>
      <c r="N314" s="60"/>
      <c r="O314" s="60"/>
      <c r="P314" s="60"/>
      <c r="Q314" s="60"/>
      <c r="R314" s="60"/>
    </row>
    <row r="315" spans="1:30" s="5" customFormat="1" ht="68.400000000000006" customHeight="1">
      <c r="A315" s="51" t="s">
        <v>63</v>
      </c>
      <c r="B315" s="52"/>
      <c r="C315" s="53"/>
      <c r="D315" s="6">
        <v>1</v>
      </c>
      <c r="E315" s="6"/>
      <c r="F315" s="18" t="s">
        <v>64</v>
      </c>
      <c r="G315" s="27" t="s">
        <v>73</v>
      </c>
      <c r="H315" s="27" t="s">
        <v>74</v>
      </c>
      <c r="I315" s="27">
        <v>4</v>
      </c>
      <c r="J315" s="6" t="s">
        <v>765</v>
      </c>
      <c r="K315" s="6">
        <f t="shared" ref="K315:K320" si="18">IF(OR(L315="N/A", L315=""), "", 1)</f>
        <v>1</v>
      </c>
      <c r="L315" s="6">
        <v>1</v>
      </c>
      <c r="M315" s="6">
        <f>IF(OR(L315="N/A", L315=""), "", I315 * (1 - L315))</f>
        <v>0</v>
      </c>
      <c r="N315" s="6" t="str" cm="1">
        <f t="array" ref="N315">_xlfn.IFS(
    L315=1, "Fully Compliant",
    L315=0.5, "Observation",
    L315=0, "Non Compliant",
    OR(L315="NA", L315="N/A", L315=""), ""
)</f>
        <v>Fully Compliant</v>
      </c>
      <c r="O315" s="6" t="str">
        <f t="shared" ref="O315" si="19">IF(L315="N/A","",
   IF(AND(H315="Zero Tolerance",J315="Critical"),
      IF(L315=1,"Pass","Fail"),
   IF(AND(H315="Zero Tolerance",J315="Non Critical"),
      IF(L315=0,"Fail","Pass"),
   IF(J315="Critical",
      IF(L315=1,"Pass","Fail"),
   IF(J315="Non Critical",
      IF(L315=0,"Fail","Pass"),
   "")))))</f>
        <v>Pass</v>
      </c>
      <c r="P315" s="18" t="s">
        <v>538</v>
      </c>
      <c r="Q315" s="8"/>
      <c r="R315" s="21"/>
    </row>
    <row r="316" spans="1:30" s="5" customFormat="1" ht="68.400000000000006" customHeight="1">
      <c r="A316" s="51" t="s">
        <v>52</v>
      </c>
      <c r="B316" s="52"/>
      <c r="C316" s="53"/>
      <c r="D316" s="6">
        <v>2</v>
      </c>
      <c r="E316" s="6"/>
      <c r="F316" s="18" t="s">
        <v>65</v>
      </c>
      <c r="G316" s="27" t="s">
        <v>77</v>
      </c>
      <c r="H316" s="27" t="s">
        <v>78</v>
      </c>
      <c r="I316" s="27">
        <v>2</v>
      </c>
      <c r="J316" s="6" t="s">
        <v>765</v>
      </c>
      <c r="K316" s="6">
        <f t="shared" si="18"/>
        <v>1</v>
      </c>
      <c r="L316" s="6">
        <v>1</v>
      </c>
      <c r="M316" s="6">
        <f t="shared" ref="M316:M320" si="20">IF(OR(L316="N/A", L316=""), "", I316 * (1 - L316))</f>
        <v>0</v>
      </c>
      <c r="N316" s="6" t="str" cm="1">
        <f t="array" ref="N316">_xlfn.IFS(
    L316=1, "Fully Compliant",
    L316=0.5, "Observation",
    L316=0, "Non Compliant",
    OR(L316="NA", L316="N/A", L316=""), ""
)</f>
        <v>Fully Compliant</v>
      </c>
      <c r="O316" s="6" t="str">
        <f t="shared" ref="O316:O320" si="21">IF(L316="N/A","",
   IF(AND(H316="Zero Tolerance",J316="Critical"),
      IF(L316=1,"Pass","Fail"),
   IF(AND(H316="Zero Tolerance",J316="Non Critical"),
      IF(L316=0,"Fail","Pass"),
   IF(J316="Critical",
      IF(L316=1,"Pass","Fail"),
   IF(J316="Non Critical",
      IF(L316=0,"Fail","Pass"),
   "")))))</f>
        <v>Pass</v>
      </c>
      <c r="P316" s="18" t="s">
        <v>539</v>
      </c>
      <c r="Q316" s="8"/>
      <c r="R316" s="21"/>
    </row>
    <row r="317" spans="1:30" s="5" customFormat="1" ht="68.400000000000006" customHeight="1">
      <c r="A317" s="51" t="s">
        <v>58</v>
      </c>
      <c r="B317" s="52"/>
      <c r="C317" s="53"/>
      <c r="D317" s="6">
        <v>3</v>
      </c>
      <c r="E317" s="6"/>
      <c r="F317" s="18" t="s">
        <v>66</v>
      </c>
      <c r="G317" s="27" t="s">
        <v>73</v>
      </c>
      <c r="H317" s="27" t="s">
        <v>74</v>
      </c>
      <c r="I317" s="27">
        <v>4</v>
      </c>
      <c r="J317" s="6" t="s">
        <v>766</v>
      </c>
      <c r="K317" s="6">
        <f t="shared" si="18"/>
        <v>1</v>
      </c>
      <c r="L317" s="6">
        <v>1</v>
      </c>
      <c r="M317" s="6">
        <f t="shared" si="20"/>
        <v>0</v>
      </c>
      <c r="N317" s="6" t="str" cm="1">
        <f t="array" ref="N317">_xlfn.IFS(
    L317=1, "Fully Compliant",
    L317=0.5, "Observation",
    L317=0, "Non Compliant",
    OR(L317="NA", L317="N/A", L317=""), ""
)</f>
        <v>Fully Compliant</v>
      </c>
      <c r="O317" s="6" t="str">
        <f t="shared" si="21"/>
        <v>Pass</v>
      </c>
      <c r="P317" s="18" t="s">
        <v>540</v>
      </c>
      <c r="Q317" s="8"/>
      <c r="R317" s="21"/>
    </row>
    <row r="318" spans="1:30" s="5" customFormat="1" ht="68.400000000000006" customHeight="1">
      <c r="A318" s="51" t="s">
        <v>58</v>
      </c>
      <c r="B318" s="52"/>
      <c r="C318" s="53"/>
      <c r="D318" s="6">
        <v>4</v>
      </c>
      <c r="E318" s="6"/>
      <c r="F318" s="18" t="s">
        <v>67</v>
      </c>
      <c r="G318" s="27" t="s">
        <v>73</v>
      </c>
      <c r="H318" s="27" t="s">
        <v>74</v>
      </c>
      <c r="I318" s="27">
        <v>4</v>
      </c>
      <c r="J318" s="6" t="s">
        <v>766</v>
      </c>
      <c r="K318" s="6">
        <f t="shared" si="18"/>
        <v>1</v>
      </c>
      <c r="L318" s="6">
        <v>1</v>
      </c>
      <c r="M318" s="6">
        <f t="shared" si="20"/>
        <v>0</v>
      </c>
      <c r="N318" s="6" t="str" cm="1">
        <f t="array" ref="N318">_xlfn.IFS(
    L318=1, "Fully Compliant",
    L318=0.5, "Observation",
    L318=0, "Non Compliant",
    OR(L318="NA", L318="N/A", L318=""), ""
)</f>
        <v>Fully Compliant</v>
      </c>
      <c r="O318" s="6" t="str">
        <f t="shared" si="21"/>
        <v>Pass</v>
      </c>
      <c r="P318" s="18" t="s">
        <v>541</v>
      </c>
      <c r="Q318" s="8"/>
      <c r="R318" s="21"/>
    </row>
    <row r="319" spans="1:30" s="5" customFormat="1" ht="68.400000000000006" customHeight="1">
      <c r="A319" s="51" t="s">
        <v>58</v>
      </c>
      <c r="B319" s="52"/>
      <c r="C319" s="53"/>
      <c r="D319" s="6">
        <v>5</v>
      </c>
      <c r="E319" s="6"/>
      <c r="F319" s="18" t="s">
        <v>68</v>
      </c>
      <c r="G319" s="27" t="s">
        <v>75</v>
      </c>
      <c r="H319" s="27" t="s">
        <v>76</v>
      </c>
      <c r="I319" s="27">
        <v>3</v>
      </c>
      <c r="J319" s="6" t="s">
        <v>765</v>
      </c>
      <c r="K319" s="6">
        <f t="shared" si="18"/>
        <v>1</v>
      </c>
      <c r="L319" s="6">
        <v>1</v>
      </c>
      <c r="M319" s="6">
        <f t="shared" si="20"/>
        <v>0</v>
      </c>
      <c r="N319" s="6" t="str" cm="1">
        <f t="array" ref="N319">_xlfn.IFS(
    L319=1, "Fully Compliant",
    L319=0.5, "Observation",
    L319=0, "Non Compliant",
    OR(L319="NA", L319="N/A", L319=""), ""
)</f>
        <v>Fully Compliant</v>
      </c>
      <c r="O319" s="6" t="str">
        <f t="shared" si="21"/>
        <v>Pass</v>
      </c>
      <c r="P319" s="18" t="s">
        <v>542</v>
      </c>
      <c r="Q319" s="8"/>
      <c r="R319" s="21"/>
    </row>
    <row r="320" spans="1:30" s="5" customFormat="1" ht="68.400000000000006" customHeight="1">
      <c r="A320" s="54" t="s">
        <v>58</v>
      </c>
      <c r="B320" s="55"/>
      <c r="C320" s="56"/>
      <c r="D320" s="28">
        <v>6</v>
      </c>
      <c r="E320" s="28"/>
      <c r="F320" s="34" t="s">
        <v>69</v>
      </c>
      <c r="G320" s="31" t="s">
        <v>73</v>
      </c>
      <c r="H320" s="31" t="s">
        <v>74</v>
      </c>
      <c r="I320" s="31">
        <v>4</v>
      </c>
      <c r="J320" s="6" t="s">
        <v>765</v>
      </c>
      <c r="K320" s="6">
        <f t="shared" si="18"/>
        <v>1</v>
      </c>
      <c r="L320" s="6">
        <v>1</v>
      </c>
      <c r="M320" s="6">
        <f t="shared" si="20"/>
        <v>0</v>
      </c>
      <c r="N320" s="6" t="str" cm="1">
        <f t="array" ref="N320">_xlfn.IFS(
    L320=1, "Fully Compliant",
    L320=0.5, "Observation",
    L320=0, "Non Compliant",
    OR(L320="NA", L320="N/A", L320=""), ""
)</f>
        <v>Fully Compliant</v>
      </c>
      <c r="O320" s="6" t="str">
        <f t="shared" si="21"/>
        <v>Pass</v>
      </c>
      <c r="P320" s="34" t="s">
        <v>543</v>
      </c>
      <c r="Q320" s="35"/>
      <c r="R320" s="21"/>
    </row>
    <row r="321" spans="1:30" s="5" customFormat="1" ht="33.65" customHeight="1">
      <c r="A321" s="30"/>
      <c r="B321" s="30"/>
      <c r="C321" s="30"/>
      <c r="D321" s="30"/>
      <c r="E321" s="30"/>
      <c r="F321" s="30"/>
      <c r="G321" s="30"/>
      <c r="H321" s="30"/>
      <c r="I321" s="15" cm="1">
        <f t="array" ref="I321">SUMPRODUCT((M315:M320&lt;&gt;"")*(I315:I320))</f>
        <v>21</v>
      </c>
      <c r="J321" s="15"/>
      <c r="K321" s="15">
        <f>SUM(K315:K320)</f>
        <v>6</v>
      </c>
      <c r="L321" s="15">
        <f>SUM(L315:L320)</f>
        <v>6</v>
      </c>
      <c r="M321" s="15">
        <f>SUM(M315:M320)</f>
        <v>0</v>
      </c>
      <c r="N321" s="38">
        <f>L321/K321</f>
        <v>1</v>
      </c>
      <c r="O321" s="39">
        <f>IF(COUNTIFS(H315:H320,"Zero Tolerance",O315:O320,"Fail")&gt;0,0,1-(M321/I321))</f>
        <v>1</v>
      </c>
      <c r="P321" s="30"/>
      <c r="Q321" s="30"/>
      <c r="R321" s="30"/>
      <c r="V321" s="40" t="s">
        <v>769</v>
      </c>
      <c r="W321" s="41" t="s">
        <v>74</v>
      </c>
      <c r="X321" s="41" t="s">
        <v>770</v>
      </c>
      <c r="Y321" s="41" t="s">
        <v>771</v>
      </c>
      <c r="Z321" s="4"/>
      <c r="AA321" s="42" t="s">
        <v>775</v>
      </c>
      <c r="AB321" s="43" t="s">
        <v>772</v>
      </c>
      <c r="AC321" s="43" t="s">
        <v>773</v>
      </c>
      <c r="AD321" s="43" t="s">
        <v>774</v>
      </c>
    </row>
    <row r="322" spans="1:30" s="5" customFormat="1" ht="34.5" customHeight="1">
      <c r="A322" s="61" t="s">
        <v>782</v>
      </c>
      <c r="B322" s="61"/>
      <c r="C322" s="61"/>
      <c r="D322" s="61"/>
      <c r="E322" s="61"/>
      <c r="F322" s="61"/>
      <c r="G322" s="61"/>
      <c r="H322" s="61"/>
      <c r="I322" s="61"/>
      <c r="J322" s="61"/>
      <c r="K322" s="61"/>
      <c r="L322" s="61"/>
      <c r="M322" s="61"/>
      <c r="N322" s="61"/>
      <c r="O322" s="61"/>
      <c r="P322" s="61"/>
      <c r="Q322" s="61"/>
      <c r="R322" s="61"/>
      <c r="W322" s="5">
        <f>COUNTIFS(H323:H339, "Zero Tolerance", O323:O339, "Fail")</f>
        <v>0</v>
      </c>
      <c r="X322" s="5">
        <f>COUNTIFS(H323:H339, "Medium", O323:O339, "Fail")</f>
        <v>0</v>
      </c>
      <c r="Y322" s="5">
        <f>COUNTIFS(H323:H339, "Low", O323:O339, "Fail")</f>
        <v>0</v>
      </c>
      <c r="AB322" s="5">
        <f>COUNTIF(N323:N339, "Non Compliant")</f>
        <v>0</v>
      </c>
      <c r="AC322" s="5">
        <f>COUNTIF(N323:N339, "Observation")</f>
        <v>0</v>
      </c>
      <c r="AD322" s="5">
        <f>COUNTIF(N323:N339, "Fully Compliant")</f>
        <v>17</v>
      </c>
    </row>
    <row r="323" spans="1:30" s="5" customFormat="1" ht="74.25" customHeight="1">
      <c r="A323" s="44" t="s">
        <v>61</v>
      </c>
      <c r="B323" s="44"/>
      <c r="C323" s="45"/>
      <c r="D323" s="48">
        <v>1</v>
      </c>
      <c r="E323" s="48"/>
      <c r="F323" s="19" t="s">
        <v>503</v>
      </c>
      <c r="G323" s="27" t="s">
        <v>75</v>
      </c>
      <c r="H323" s="27" t="s">
        <v>76</v>
      </c>
      <c r="I323" s="27">
        <v>3</v>
      </c>
      <c r="J323" s="6" t="s">
        <v>765</v>
      </c>
      <c r="K323" s="6">
        <f t="shared" ref="K323:K339" si="22">IF(OR(L323="N/A", L323=""), "", 1)</f>
        <v>1</v>
      </c>
      <c r="L323" s="6">
        <v>1</v>
      </c>
      <c r="M323" s="6">
        <f t="shared" ref="M323" si="23">IF(OR(L323="N/A", L323=""), "", I323 * (1 - L323))</f>
        <v>0</v>
      </c>
      <c r="N323" s="6" t="str" cm="1">
        <f t="array" ref="N323">_xlfn.IFS(
    L323=1, "Fully Compliant",
    L323=0.5, "Observation",
    L323=0, "Non Compliant",
    OR(L323="NA", L323="N/A", L323=""), ""
)</f>
        <v>Fully Compliant</v>
      </c>
      <c r="O323" s="6" t="str">
        <f t="shared" ref="O323" si="24">IF(L323="N/A","",
   IF(AND(H323="Zero Tolerance",J323="Critical"),
      IF(L323=1,"Pass","Fail"),
   IF(AND(H323="Zero Tolerance",J323="Non Critical"),
      IF(L323=0,"Fail","Pass"),
   IF(J323="Critical",
      IF(L323=1,"Pass","Fail"),
   IF(J323="Non Critical",
      IF(L323=0,"Fail","Pass"),
   "")))))</f>
        <v>Pass</v>
      </c>
      <c r="P323" s="19" t="s">
        <v>504</v>
      </c>
      <c r="Q323" s="32"/>
      <c r="R323" s="33"/>
    </row>
    <row r="324" spans="1:30" s="5" customFormat="1" ht="74.25" customHeight="1">
      <c r="A324" s="44"/>
      <c r="B324" s="44"/>
      <c r="C324" s="45"/>
      <c r="D324" s="48"/>
      <c r="E324" s="48"/>
      <c r="F324" s="7" t="s">
        <v>505</v>
      </c>
      <c r="G324" s="6" t="s">
        <v>79</v>
      </c>
      <c r="H324" s="6" t="s">
        <v>74</v>
      </c>
      <c r="I324" s="6">
        <v>4</v>
      </c>
      <c r="J324" s="6" t="s">
        <v>765</v>
      </c>
      <c r="K324" s="6">
        <f t="shared" si="22"/>
        <v>1</v>
      </c>
      <c r="L324" s="6">
        <v>1</v>
      </c>
      <c r="M324" s="6">
        <f t="shared" ref="M324:M339" si="25">IF(OR(L324="N/A", L324=""), "", I324 * (1 - L324))</f>
        <v>0</v>
      </c>
      <c r="N324" s="6" t="str" cm="1">
        <f t="array" ref="N324">_xlfn.IFS(
    L324=1, "Fully Compliant",
    L324=0.5, "Observation",
    L324=0, "Non Compliant",
    OR(L324="NA", L324="N/A", L324=""), ""
)</f>
        <v>Fully Compliant</v>
      </c>
      <c r="O324" s="6" t="str">
        <f t="shared" ref="O324:O339" si="26">IF(L324="N/A","",
   IF(AND(H324="Zero Tolerance",J324="Critical"),
      IF(L324=1,"Pass","Fail"),
   IF(AND(H324="Zero Tolerance",J324="Non Critical"),
      IF(L324=0,"Fail","Pass"),
   IF(J324="Critical",
      IF(L324=1,"Pass","Fail"),
   IF(J324="Non Critical",
      IF(L324=0,"Fail","Pass"),
   "")))))</f>
        <v>Pass</v>
      </c>
      <c r="P324" s="7" t="s">
        <v>506</v>
      </c>
      <c r="Q324" s="8"/>
      <c r="R324" s="17"/>
    </row>
    <row r="325" spans="1:30" s="5" customFormat="1" ht="74.25" customHeight="1">
      <c r="A325" s="44"/>
      <c r="B325" s="44"/>
      <c r="C325" s="45"/>
      <c r="D325" s="48"/>
      <c r="E325" s="48"/>
      <c r="F325" s="7" t="s">
        <v>507</v>
      </c>
      <c r="G325" s="6" t="s">
        <v>77</v>
      </c>
      <c r="H325" s="6" t="s">
        <v>78</v>
      </c>
      <c r="I325" s="6">
        <v>2</v>
      </c>
      <c r="J325" s="6" t="s">
        <v>765</v>
      </c>
      <c r="K325" s="6">
        <f t="shared" si="22"/>
        <v>1</v>
      </c>
      <c r="L325" s="6">
        <v>1</v>
      </c>
      <c r="M325" s="6">
        <f t="shared" si="25"/>
        <v>0</v>
      </c>
      <c r="N325" s="6" t="str" cm="1">
        <f t="array" ref="N325">_xlfn.IFS(
    L325=1, "Fully Compliant",
    L325=0.5, "Observation",
    L325=0, "Non Compliant",
    OR(L325="NA", L325="N/A", L325=""), ""
)</f>
        <v>Fully Compliant</v>
      </c>
      <c r="O325" s="6" t="str">
        <f t="shared" si="26"/>
        <v>Pass</v>
      </c>
      <c r="P325" s="7" t="s">
        <v>508</v>
      </c>
      <c r="Q325" s="8"/>
      <c r="R325" s="17"/>
    </row>
    <row r="326" spans="1:30" s="5" customFormat="1" ht="65.25" customHeight="1">
      <c r="A326" s="44"/>
      <c r="B326" s="44"/>
      <c r="C326" s="45"/>
      <c r="D326" s="48"/>
      <c r="E326" s="48"/>
      <c r="F326" s="7" t="s">
        <v>509</v>
      </c>
      <c r="G326" s="6" t="s">
        <v>73</v>
      </c>
      <c r="H326" s="6" t="s">
        <v>74</v>
      </c>
      <c r="I326" s="6">
        <v>4</v>
      </c>
      <c r="J326" s="6" t="s">
        <v>766</v>
      </c>
      <c r="K326" s="6">
        <f t="shared" si="22"/>
        <v>1</v>
      </c>
      <c r="L326" s="6">
        <v>1</v>
      </c>
      <c r="M326" s="6">
        <f t="shared" si="25"/>
        <v>0</v>
      </c>
      <c r="N326" s="6" t="str" cm="1">
        <f t="array" ref="N326">_xlfn.IFS(
    L326=1, "Fully Compliant",
    L326=0.5, "Observation",
    L326=0, "Non Compliant",
    OR(L326="NA", L326="N/A", L326=""), ""
)</f>
        <v>Fully Compliant</v>
      </c>
      <c r="O326" s="6" t="str">
        <f t="shared" si="26"/>
        <v>Pass</v>
      </c>
      <c r="P326" s="7" t="s">
        <v>510</v>
      </c>
      <c r="Q326" s="8"/>
      <c r="R326" s="17"/>
    </row>
    <row r="327" spans="1:30" s="5" customFormat="1" ht="65.25" customHeight="1">
      <c r="A327" s="44"/>
      <c r="B327" s="44"/>
      <c r="C327" s="45"/>
      <c r="D327" s="48"/>
      <c r="E327" s="48"/>
      <c r="F327" s="7" t="s">
        <v>511</v>
      </c>
      <c r="G327" s="6" t="s">
        <v>73</v>
      </c>
      <c r="H327" s="6" t="s">
        <v>74</v>
      </c>
      <c r="I327" s="6">
        <v>4</v>
      </c>
      <c r="J327" s="6" t="s">
        <v>766</v>
      </c>
      <c r="K327" s="6">
        <f t="shared" si="22"/>
        <v>1</v>
      </c>
      <c r="L327" s="6">
        <v>1</v>
      </c>
      <c r="M327" s="6">
        <f t="shared" si="25"/>
        <v>0</v>
      </c>
      <c r="N327" s="6" t="str" cm="1">
        <f t="array" ref="N327">_xlfn.IFS(
    L327=1, "Fully Compliant",
    L327=0.5, "Observation",
    L327=0, "Non Compliant",
    OR(L327="NA", L327="N/A", L327=""), ""
)</f>
        <v>Fully Compliant</v>
      </c>
      <c r="O327" s="6" t="str">
        <f t="shared" si="26"/>
        <v>Pass</v>
      </c>
      <c r="P327" s="7" t="s">
        <v>512</v>
      </c>
      <c r="Q327" s="8"/>
      <c r="R327" s="17"/>
    </row>
    <row r="328" spans="1:30" s="5" customFormat="1" ht="64.5" customHeight="1">
      <c r="A328" s="44"/>
      <c r="B328" s="44"/>
      <c r="C328" s="45"/>
      <c r="D328" s="48"/>
      <c r="E328" s="48"/>
      <c r="F328" s="7" t="s">
        <v>513</v>
      </c>
      <c r="G328" s="6" t="s">
        <v>785</v>
      </c>
      <c r="H328" s="6" t="s">
        <v>78</v>
      </c>
      <c r="I328" s="6">
        <v>2</v>
      </c>
      <c r="J328" s="6" t="s">
        <v>765</v>
      </c>
      <c r="K328" s="6">
        <f t="shared" si="22"/>
        <v>1</v>
      </c>
      <c r="L328" s="6">
        <v>1</v>
      </c>
      <c r="M328" s="6">
        <f t="shared" si="25"/>
        <v>0</v>
      </c>
      <c r="N328" s="6" t="str" cm="1">
        <f t="array" ref="N328">_xlfn.IFS(
    L328=1, "Fully Compliant",
    L328=0.5, "Observation",
    L328=0, "Non Compliant",
    OR(L328="NA", L328="N/A", L328=""), ""
)</f>
        <v>Fully Compliant</v>
      </c>
      <c r="O328" s="6" t="str">
        <f t="shared" si="26"/>
        <v>Pass</v>
      </c>
      <c r="P328" s="7" t="s">
        <v>514</v>
      </c>
      <c r="Q328" s="8"/>
      <c r="R328" s="17"/>
    </row>
    <row r="329" spans="1:30" s="5" customFormat="1" ht="65.25" customHeight="1">
      <c r="A329" s="44"/>
      <c r="B329" s="44"/>
      <c r="C329" s="45"/>
      <c r="D329" s="48"/>
      <c r="E329" s="48"/>
      <c r="F329" s="7" t="s">
        <v>515</v>
      </c>
      <c r="G329" s="6" t="s">
        <v>785</v>
      </c>
      <c r="H329" s="6" t="s">
        <v>78</v>
      </c>
      <c r="I329" s="6">
        <v>2</v>
      </c>
      <c r="J329" s="6" t="s">
        <v>765</v>
      </c>
      <c r="K329" s="6">
        <f t="shared" si="22"/>
        <v>1</v>
      </c>
      <c r="L329" s="6">
        <v>1</v>
      </c>
      <c r="M329" s="6">
        <f t="shared" si="25"/>
        <v>0</v>
      </c>
      <c r="N329" s="6" t="str" cm="1">
        <f t="array" ref="N329">_xlfn.IFS(
    L329=1, "Fully Compliant",
    L329=0.5, "Observation",
    L329=0, "Non Compliant",
    OR(L329="NA", L329="N/A", L329=""), ""
)</f>
        <v>Fully Compliant</v>
      </c>
      <c r="O329" s="6" t="str">
        <f t="shared" si="26"/>
        <v>Pass</v>
      </c>
      <c r="P329" s="7" t="s">
        <v>517</v>
      </c>
      <c r="Q329" s="8"/>
      <c r="R329" s="17"/>
    </row>
    <row r="330" spans="1:30" s="5" customFormat="1" ht="78" customHeight="1">
      <c r="A330" s="44"/>
      <c r="B330" s="44"/>
      <c r="C330" s="45"/>
      <c r="D330" s="48"/>
      <c r="E330" s="48"/>
      <c r="F330" s="7" t="s">
        <v>518</v>
      </c>
      <c r="G330" s="6" t="s">
        <v>73</v>
      </c>
      <c r="H330" s="6" t="s">
        <v>74</v>
      </c>
      <c r="I330" s="6">
        <v>4</v>
      </c>
      <c r="J330" s="6" t="s">
        <v>765</v>
      </c>
      <c r="K330" s="6">
        <f t="shared" si="22"/>
        <v>1</v>
      </c>
      <c r="L330" s="6">
        <v>1</v>
      </c>
      <c r="M330" s="6">
        <f t="shared" si="25"/>
        <v>0</v>
      </c>
      <c r="N330" s="6" t="str" cm="1">
        <f t="array" ref="N330">_xlfn.IFS(
    L330=1, "Fully Compliant",
    L330=0.5, "Observation",
    L330=0, "Non Compliant",
    OR(L330="NA", L330="N/A", L330=""), ""
)</f>
        <v>Fully Compliant</v>
      </c>
      <c r="O330" s="6" t="str">
        <f t="shared" si="26"/>
        <v>Pass</v>
      </c>
      <c r="P330" s="7" t="s">
        <v>519</v>
      </c>
      <c r="Q330" s="8"/>
      <c r="R330" s="17"/>
    </row>
    <row r="331" spans="1:30" s="5" customFormat="1" ht="70.5" customHeight="1">
      <c r="A331" s="44"/>
      <c r="B331" s="44"/>
      <c r="C331" s="45"/>
      <c r="D331" s="48"/>
      <c r="E331" s="48"/>
      <c r="F331" s="7" t="s">
        <v>520</v>
      </c>
      <c r="G331" s="6" t="s">
        <v>73</v>
      </c>
      <c r="H331" s="6" t="s">
        <v>74</v>
      </c>
      <c r="I331" s="6">
        <v>4</v>
      </c>
      <c r="J331" s="6" t="s">
        <v>766</v>
      </c>
      <c r="K331" s="6">
        <f t="shared" si="22"/>
        <v>1</v>
      </c>
      <c r="L331" s="6">
        <v>1</v>
      </c>
      <c r="M331" s="6">
        <f t="shared" si="25"/>
        <v>0</v>
      </c>
      <c r="N331" s="6" t="str" cm="1">
        <f t="array" ref="N331">_xlfn.IFS(
    L331=1, "Fully Compliant",
    L331=0.5, "Observation",
    L331=0, "Non Compliant",
    OR(L331="NA", L331="N/A", L331=""), ""
)</f>
        <v>Fully Compliant</v>
      </c>
      <c r="O331" s="6" t="str">
        <f t="shared" si="26"/>
        <v>Pass</v>
      </c>
      <c r="P331" s="7" t="s">
        <v>521</v>
      </c>
      <c r="Q331" s="8"/>
      <c r="R331" s="17"/>
    </row>
    <row r="332" spans="1:30" s="5" customFormat="1" ht="70.5" customHeight="1">
      <c r="A332" s="44"/>
      <c r="B332" s="44"/>
      <c r="C332" s="45"/>
      <c r="D332" s="48"/>
      <c r="E332" s="48"/>
      <c r="F332" s="7" t="s">
        <v>522</v>
      </c>
      <c r="G332" s="6" t="s">
        <v>77</v>
      </c>
      <c r="H332" s="6" t="s">
        <v>78</v>
      </c>
      <c r="I332" s="6">
        <v>2</v>
      </c>
      <c r="J332" s="6" t="s">
        <v>765</v>
      </c>
      <c r="K332" s="6">
        <f t="shared" si="22"/>
        <v>1</v>
      </c>
      <c r="L332" s="6">
        <v>1</v>
      </c>
      <c r="M332" s="6">
        <f t="shared" si="25"/>
        <v>0</v>
      </c>
      <c r="N332" s="6" t="str" cm="1">
        <f t="array" ref="N332">_xlfn.IFS(
    L332=1, "Fully Compliant",
    L332=0.5, "Observation",
    L332=0, "Non Compliant",
    OR(L332="NA", L332="N/A", L332=""), ""
)</f>
        <v>Fully Compliant</v>
      </c>
      <c r="O332" s="6" t="str">
        <f t="shared" si="26"/>
        <v>Pass</v>
      </c>
      <c r="P332" s="7" t="s">
        <v>523</v>
      </c>
      <c r="Q332" s="8"/>
      <c r="R332" s="17"/>
    </row>
    <row r="333" spans="1:30" s="5" customFormat="1" ht="54" customHeight="1">
      <c r="A333" s="44"/>
      <c r="B333" s="44"/>
      <c r="C333" s="45"/>
      <c r="D333" s="48"/>
      <c r="E333" s="48"/>
      <c r="F333" s="7" t="s">
        <v>524</v>
      </c>
      <c r="G333" s="6" t="s">
        <v>785</v>
      </c>
      <c r="H333" s="6" t="s">
        <v>78</v>
      </c>
      <c r="I333" s="6">
        <v>2</v>
      </c>
      <c r="J333" s="6" t="s">
        <v>765</v>
      </c>
      <c r="K333" s="6">
        <f t="shared" si="22"/>
        <v>1</v>
      </c>
      <c r="L333" s="6">
        <v>1</v>
      </c>
      <c r="M333" s="6">
        <f t="shared" si="25"/>
        <v>0</v>
      </c>
      <c r="N333" s="6" t="str" cm="1">
        <f t="array" ref="N333">_xlfn.IFS(
    L333=1, "Fully Compliant",
    L333=0.5, "Observation",
    L333=0, "Non Compliant",
    OR(L333="NA", L333="N/A", L333=""), ""
)</f>
        <v>Fully Compliant</v>
      </c>
      <c r="O333" s="6" t="str">
        <f t="shared" si="26"/>
        <v>Pass</v>
      </c>
      <c r="P333" s="7" t="s">
        <v>525</v>
      </c>
      <c r="Q333" s="8"/>
      <c r="R333" s="17"/>
    </row>
    <row r="334" spans="1:30" s="5" customFormat="1" ht="48" customHeight="1">
      <c r="A334" s="44"/>
      <c r="B334" s="44"/>
      <c r="C334" s="45"/>
      <c r="D334" s="48"/>
      <c r="E334" s="48"/>
      <c r="F334" s="7" t="s">
        <v>526</v>
      </c>
      <c r="G334" s="6" t="s">
        <v>73</v>
      </c>
      <c r="H334" s="6" t="s">
        <v>74</v>
      </c>
      <c r="I334" s="6">
        <v>4</v>
      </c>
      <c r="J334" s="6" t="s">
        <v>766</v>
      </c>
      <c r="K334" s="6">
        <f t="shared" si="22"/>
        <v>1</v>
      </c>
      <c r="L334" s="6">
        <v>1</v>
      </c>
      <c r="M334" s="6">
        <f t="shared" si="25"/>
        <v>0</v>
      </c>
      <c r="N334" s="6" t="str" cm="1">
        <f t="array" ref="N334">_xlfn.IFS(
    L334=1, "Fully Compliant",
    L334=0.5, "Observation",
    L334=0, "Non Compliant",
    OR(L334="NA", L334="N/A", L334=""), ""
)</f>
        <v>Fully Compliant</v>
      </c>
      <c r="O334" s="6" t="str">
        <f t="shared" si="26"/>
        <v>Pass</v>
      </c>
      <c r="P334" s="7" t="s">
        <v>527</v>
      </c>
      <c r="Q334" s="8"/>
      <c r="R334" s="17"/>
    </row>
    <row r="335" spans="1:30" s="5" customFormat="1" ht="57" customHeight="1">
      <c r="A335" s="44"/>
      <c r="B335" s="44"/>
      <c r="C335" s="45"/>
      <c r="D335" s="48"/>
      <c r="E335" s="48"/>
      <c r="F335" s="7" t="s">
        <v>528</v>
      </c>
      <c r="G335" s="6" t="s">
        <v>73</v>
      </c>
      <c r="H335" s="6" t="s">
        <v>74</v>
      </c>
      <c r="I335" s="6">
        <v>4</v>
      </c>
      <c r="J335" s="6" t="s">
        <v>765</v>
      </c>
      <c r="K335" s="6">
        <f t="shared" si="22"/>
        <v>1</v>
      </c>
      <c r="L335" s="6">
        <v>1</v>
      </c>
      <c r="M335" s="6">
        <f t="shared" si="25"/>
        <v>0</v>
      </c>
      <c r="N335" s="6" t="str" cm="1">
        <f t="array" ref="N335">_xlfn.IFS(
    L335=1, "Fully Compliant",
    L335=0.5, "Observation",
    L335=0, "Non Compliant",
    OR(L335="NA", L335="N/A", L335=""), ""
)</f>
        <v>Fully Compliant</v>
      </c>
      <c r="O335" s="6" t="str">
        <f t="shared" si="26"/>
        <v>Pass</v>
      </c>
      <c r="P335" s="7" t="s">
        <v>529</v>
      </c>
      <c r="Q335" s="20"/>
      <c r="R335" s="17"/>
    </row>
    <row r="336" spans="1:30" s="5" customFormat="1" ht="61.25" customHeight="1">
      <c r="A336" s="44"/>
      <c r="B336" s="44"/>
      <c r="C336" s="45"/>
      <c r="D336" s="48"/>
      <c r="E336" s="48"/>
      <c r="F336" s="7" t="s">
        <v>530</v>
      </c>
      <c r="G336" s="6" t="s">
        <v>75</v>
      </c>
      <c r="H336" s="6" t="s">
        <v>76</v>
      </c>
      <c r="I336" s="6">
        <v>3</v>
      </c>
      <c r="J336" s="6" t="s">
        <v>765</v>
      </c>
      <c r="K336" s="6">
        <f t="shared" si="22"/>
        <v>1</v>
      </c>
      <c r="L336" s="6">
        <v>1</v>
      </c>
      <c r="M336" s="6">
        <f t="shared" si="25"/>
        <v>0</v>
      </c>
      <c r="N336" s="6" t="str" cm="1">
        <f t="array" ref="N336">_xlfn.IFS(
    L336=1, "Fully Compliant",
    L336=0.5, "Observation",
    L336=0, "Non Compliant",
    OR(L336="NA", L336="N/A", L336=""), ""
)</f>
        <v>Fully Compliant</v>
      </c>
      <c r="O336" s="6" t="str">
        <f t="shared" si="26"/>
        <v>Pass</v>
      </c>
      <c r="P336" s="7" t="s">
        <v>531</v>
      </c>
      <c r="Q336" s="8"/>
      <c r="R336" s="17"/>
    </row>
    <row r="337" spans="1:18" s="5" customFormat="1" ht="34.5" customHeight="1">
      <c r="A337" s="44"/>
      <c r="B337" s="44"/>
      <c r="C337" s="45"/>
      <c r="D337" s="48"/>
      <c r="E337" s="48"/>
      <c r="F337" s="7" t="s">
        <v>532</v>
      </c>
      <c r="G337" s="6" t="s">
        <v>785</v>
      </c>
      <c r="H337" s="6" t="s">
        <v>78</v>
      </c>
      <c r="I337" s="6">
        <v>2</v>
      </c>
      <c r="J337" s="6" t="s">
        <v>765</v>
      </c>
      <c r="K337" s="6">
        <f t="shared" si="22"/>
        <v>1</v>
      </c>
      <c r="L337" s="6">
        <v>1</v>
      </c>
      <c r="M337" s="6">
        <f t="shared" si="25"/>
        <v>0</v>
      </c>
      <c r="N337" s="6" t="str" cm="1">
        <f t="array" ref="N337">_xlfn.IFS(
    L337=1, "Fully Compliant",
    L337=0.5, "Observation",
    L337=0, "Non Compliant",
    OR(L337="NA", L337="N/A", L337=""), ""
)</f>
        <v>Fully Compliant</v>
      </c>
      <c r="O337" s="6" t="str">
        <f t="shared" si="26"/>
        <v>Pass</v>
      </c>
      <c r="P337" s="7" t="s">
        <v>533</v>
      </c>
      <c r="Q337" s="8"/>
      <c r="R337" s="17"/>
    </row>
    <row r="338" spans="1:18" s="5" customFormat="1" ht="58.25" customHeight="1">
      <c r="A338" s="44"/>
      <c r="B338" s="44"/>
      <c r="C338" s="45"/>
      <c r="D338" s="48"/>
      <c r="E338" s="48"/>
      <c r="F338" s="7" t="s">
        <v>534</v>
      </c>
      <c r="G338" s="6" t="s">
        <v>785</v>
      </c>
      <c r="H338" s="6" t="s">
        <v>78</v>
      </c>
      <c r="I338" s="6">
        <v>2</v>
      </c>
      <c r="J338" s="6" t="s">
        <v>766</v>
      </c>
      <c r="K338" s="6">
        <f t="shared" si="22"/>
        <v>1</v>
      </c>
      <c r="L338" s="6">
        <v>1</v>
      </c>
      <c r="M338" s="6">
        <f>IF(OR(L338="N/A", L338=""), "", I338 * (1 - L338))</f>
        <v>0</v>
      </c>
      <c r="N338" s="6" t="str" cm="1">
        <f t="array" ref="N338">_xlfn.IFS(
    L338=1, "Fully Compliant",
    L338=0.5, "Observation",
    L338=0, "Non Compliant",
    OR(L338="NA", L338="N/A", L338=""), ""
)</f>
        <v>Fully Compliant</v>
      </c>
      <c r="O338" s="6" t="str">
        <f t="shared" si="26"/>
        <v>Pass</v>
      </c>
      <c r="P338" s="7" t="s">
        <v>535</v>
      </c>
      <c r="Q338" s="20"/>
      <c r="R338" s="17"/>
    </row>
    <row r="339" spans="1:18" s="5" customFormat="1" ht="59.4" customHeight="1">
      <c r="A339" s="46"/>
      <c r="B339" s="46"/>
      <c r="C339" s="47"/>
      <c r="D339" s="48"/>
      <c r="E339" s="48"/>
      <c r="F339" s="7" t="s">
        <v>536</v>
      </c>
      <c r="G339" s="6" t="s">
        <v>73</v>
      </c>
      <c r="H339" s="6" t="s">
        <v>74</v>
      </c>
      <c r="I339" s="6">
        <v>4</v>
      </c>
      <c r="J339" s="6" t="s">
        <v>765</v>
      </c>
      <c r="K339" s="6">
        <f t="shared" si="22"/>
        <v>1</v>
      </c>
      <c r="L339" s="6">
        <v>1</v>
      </c>
      <c r="M339" s="6">
        <f t="shared" si="25"/>
        <v>0</v>
      </c>
      <c r="N339" s="6" t="str" cm="1">
        <f t="array" ref="N339">_xlfn.IFS(
    L339=1, "Fully Compliant",
    L339=0.5, "Observation",
    L339=0, "Non Compliant",
    OR(L339="NA", L339="N/A", L339=""), ""
)</f>
        <v>Fully Compliant</v>
      </c>
      <c r="O339" s="6" t="str">
        <f t="shared" si="26"/>
        <v>Pass</v>
      </c>
      <c r="P339" s="7" t="s">
        <v>537</v>
      </c>
      <c r="Q339" s="21"/>
      <c r="R339" s="17"/>
    </row>
    <row r="340" spans="1:18" s="5" customFormat="1" ht="33.75" customHeight="1">
      <c r="A340" s="30"/>
      <c r="B340" s="30"/>
      <c r="C340" s="30"/>
      <c r="D340" s="30"/>
      <c r="E340" s="30"/>
      <c r="F340" s="30"/>
      <c r="G340" s="30"/>
      <c r="H340" s="30"/>
      <c r="I340" s="15" cm="1">
        <f t="array" ref="I340">SUMPRODUCT((M323:M339&lt;&gt;"")*(I323:I339))</f>
        <v>52</v>
      </c>
      <c r="J340" s="15"/>
      <c r="K340" s="15">
        <f>SUM(K323:K339)</f>
        <v>17</v>
      </c>
      <c r="L340" s="15">
        <f>SUM(L323:L339)</f>
        <v>17</v>
      </c>
      <c r="M340" s="15">
        <f>SUM(M323:M339)</f>
        <v>0</v>
      </c>
      <c r="N340" s="38">
        <f>L340/K340</f>
        <v>1</v>
      </c>
      <c r="O340" s="39">
        <f>IF(COUNTIFS(H323:H339,"Zero Tolerance",O323:O339,"Fail")&gt;0,0,1-(M340/I340))</f>
        <v>1</v>
      </c>
      <c r="P340" s="30"/>
      <c r="Q340" s="30"/>
      <c r="R340" s="30"/>
    </row>
    <row r="341" spans="1:18" s="5" customFormat="1" ht="33.75" customHeight="1"/>
    <row r="342" spans="1:18" s="5" customFormat="1" ht="33.75" customHeight="1"/>
    <row r="343" spans="1:18" s="5" customFormat="1" ht="63" customHeight="1"/>
    <row r="344" spans="1:18" s="5" customFormat="1" ht="34.5" customHeight="1"/>
    <row r="345" spans="1:18" s="5" customFormat="1" ht="45" customHeight="1"/>
    <row r="346" spans="1:18" s="5" customFormat="1" ht="34.5" customHeight="1"/>
    <row r="347" spans="1:18" s="5" customFormat="1" ht="42" customHeight="1"/>
    <row r="348" spans="1:18" s="5" customFormat="1" ht="34.5" customHeight="1"/>
    <row r="349" spans="1:18" s="5" customFormat="1" ht="34.5" customHeight="1"/>
    <row r="350" spans="1:18" s="5" customFormat="1" ht="48.75" customHeight="1">
      <c r="B350" s="22"/>
      <c r="C350" s="22"/>
      <c r="D350" s="23"/>
      <c r="E350" s="24"/>
      <c r="F350" s="25"/>
      <c r="G350" s="29"/>
      <c r="H350" s="29"/>
      <c r="I350" s="29"/>
      <c r="J350" s="29"/>
      <c r="K350" s="29"/>
      <c r="L350" s="29"/>
      <c r="M350" s="29"/>
      <c r="N350" s="29"/>
      <c r="O350" s="29"/>
      <c r="P350" s="25"/>
      <c r="Q350" s="22"/>
      <c r="R350" s="26"/>
    </row>
    <row r="351" spans="1:18" s="5" customFormat="1" ht="110.25" customHeight="1">
      <c r="B351" s="22"/>
      <c r="C351" s="22"/>
      <c r="D351" s="23"/>
      <c r="E351" s="24"/>
      <c r="F351" s="25"/>
      <c r="G351" s="29"/>
      <c r="H351" s="29"/>
      <c r="I351" s="29"/>
      <c r="J351" s="29"/>
      <c r="K351" s="29"/>
      <c r="L351" s="29"/>
      <c r="M351" s="29"/>
      <c r="N351" s="29"/>
      <c r="O351" s="29"/>
      <c r="P351" s="25"/>
      <c r="Q351" s="22"/>
      <c r="R351" s="26"/>
    </row>
    <row r="352" spans="1:18" s="5" customFormat="1" ht="60.75" customHeight="1">
      <c r="B352" s="22"/>
      <c r="C352" s="22"/>
      <c r="D352" s="23"/>
      <c r="E352" s="24"/>
      <c r="F352" s="25"/>
      <c r="G352" s="29"/>
      <c r="H352" s="29"/>
      <c r="I352" s="29"/>
      <c r="J352" s="29"/>
      <c r="K352" s="29"/>
      <c r="L352" s="29"/>
      <c r="M352" s="29"/>
      <c r="N352" s="29"/>
      <c r="O352" s="29"/>
      <c r="P352" s="25"/>
      <c r="Q352" s="22"/>
      <c r="R352" s="26"/>
    </row>
    <row r="353" spans="2:18" s="5" customFormat="1" ht="189.75" customHeight="1">
      <c r="B353" s="22"/>
      <c r="C353" s="22"/>
      <c r="D353" s="23"/>
      <c r="E353" s="24"/>
      <c r="F353" s="25"/>
      <c r="G353" s="29"/>
      <c r="H353" s="29"/>
      <c r="I353" s="29"/>
      <c r="J353" s="29"/>
      <c r="K353" s="29"/>
      <c r="L353" s="29"/>
      <c r="M353" s="29"/>
      <c r="N353" s="29"/>
      <c r="O353" s="29"/>
      <c r="P353" s="25"/>
      <c r="Q353" s="22"/>
      <c r="R353" s="26"/>
    </row>
    <row r="354" spans="2:18" s="5" customFormat="1" ht="14.5">
      <c r="B354" s="22"/>
      <c r="C354" s="22"/>
      <c r="D354" s="23"/>
      <c r="E354" s="24"/>
      <c r="F354" s="25"/>
      <c r="G354" s="29"/>
      <c r="H354" s="29"/>
      <c r="I354" s="29"/>
      <c r="J354" s="29"/>
      <c r="K354" s="29"/>
      <c r="L354" s="29"/>
      <c r="M354" s="29"/>
      <c r="N354" s="29"/>
      <c r="O354" s="29"/>
      <c r="P354" s="25"/>
      <c r="Q354" s="22"/>
      <c r="R354" s="26"/>
    </row>
    <row r="355" spans="2:18" s="5" customFormat="1" ht="14.5">
      <c r="B355" s="22"/>
      <c r="C355" s="22"/>
      <c r="D355" s="23"/>
      <c r="E355" s="24"/>
      <c r="F355" s="25"/>
      <c r="G355" s="29"/>
      <c r="H355" s="29"/>
      <c r="I355" s="29"/>
      <c r="J355" s="29"/>
      <c r="K355" s="29"/>
      <c r="L355" s="29"/>
      <c r="M355" s="29"/>
      <c r="N355" s="29"/>
      <c r="O355" s="29"/>
      <c r="P355" s="25"/>
      <c r="Q355" s="22"/>
      <c r="R355" s="26"/>
    </row>
    <row r="356" spans="2:18" s="4" customFormat="1" ht="29.25" customHeight="1">
      <c r="B356" s="22"/>
      <c r="C356" s="22"/>
      <c r="D356" s="23"/>
      <c r="E356" s="24"/>
      <c r="F356" s="25"/>
      <c r="G356" s="29"/>
      <c r="H356" s="29"/>
      <c r="I356" s="29"/>
      <c r="J356" s="29"/>
      <c r="K356" s="29"/>
      <c r="L356" s="29"/>
      <c r="M356" s="29"/>
      <c r="N356" s="29"/>
      <c r="O356" s="29"/>
      <c r="P356" s="25"/>
      <c r="Q356" s="22"/>
      <c r="R356" s="26"/>
    </row>
  </sheetData>
  <sheetProtection selectLockedCells="1"/>
  <mergeCells count="187">
    <mergeCell ref="A304:C304"/>
    <mergeCell ref="A305:C305"/>
    <mergeCell ref="A306:C306"/>
    <mergeCell ref="A307:C307"/>
    <mergeCell ref="A308:C308"/>
    <mergeCell ref="A291:C291"/>
    <mergeCell ref="A292:C292"/>
    <mergeCell ref="A293:C293"/>
    <mergeCell ref="A294:C294"/>
    <mergeCell ref="A295:C295"/>
    <mergeCell ref="A296:C296"/>
    <mergeCell ref="A297:C297"/>
    <mergeCell ref="A298:C298"/>
    <mergeCell ref="A299:C299"/>
    <mergeCell ref="A303:C303"/>
    <mergeCell ref="A309:C309"/>
    <mergeCell ref="A310:C310"/>
    <mergeCell ref="A311:C311"/>
    <mergeCell ref="A2:R2"/>
    <mergeCell ref="A3:B3"/>
    <mergeCell ref="A5:A8"/>
    <mergeCell ref="B5:C5"/>
    <mergeCell ref="B6:C6"/>
    <mergeCell ref="B7:C7"/>
    <mergeCell ref="B8:C8"/>
    <mergeCell ref="A283:C283"/>
    <mergeCell ref="B87:C90"/>
    <mergeCell ref="B91:C94"/>
    <mergeCell ref="B95:B114"/>
    <mergeCell ref="A9:A25"/>
    <mergeCell ref="B9:B16"/>
    <mergeCell ref="C9:C16"/>
    <mergeCell ref="B17:B18"/>
    <mergeCell ref="B19:C25"/>
    <mergeCell ref="A26:A34"/>
    <mergeCell ref="B26:C26"/>
    <mergeCell ref="B27:C34"/>
    <mergeCell ref="C151:C152"/>
    <mergeCell ref="C153:C191"/>
    <mergeCell ref="B192:C192"/>
    <mergeCell ref="A193:A206"/>
    <mergeCell ref="B193:C200"/>
    <mergeCell ref="B201:C203"/>
    <mergeCell ref="B204:B206"/>
    <mergeCell ref="C96:C114"/>
    <mergeCell ref="A115:A192"/>
    <mergeCell ref="B115:C118"/>
    <mergeCell ref="B119:B137"/>
    <mergeCell ref="C119:C125"/>
    <mergeCell ref="C127:C136"/>
    <mergeCell ref="B138:B148"/>
    <mergeCell ref="C138:C148"/>
    <mergeCell ref="B149:B191"/>
    <mergeCell ref="C149:C150"/>
    <mergeCell ref="A35:A114"/>
    <mergeCell ref="B35:C42"/>
    <mergeCell ref="B43:C57"/>
    <mergeCell ref="B58:C68"/>
    <mergeCell ref="B69:C73"/>
    <mergeCell ref="B74:C75"/>
    <mergeCell ref="B76:C86"/>
    <mergeCell ref="A215:C215"/>
    <mergeCell ref="A216:C216"/>
    <mergeCell ref="A217:C217"/>
    <mergeCell ref="A218:C218"/>
    <mergeCell ref="A219:C219"/>
    <mergeCell ref="A220:C220"/>
    <mergeCell ref="A207:A208"/>
    <mergeCell ref="B207:C207"/>
    <mergeCell ref="B208:C208"/>
    <mergeCell ref="A210:R210"/>
    <mergeCell ref="A211:C211"/>
    <mergeCell ref="A212:C212"/>
    <mergeCell ref="D212:D228"/>
    <mergeCell ref="E212:E228"/>
    <mergeCell ref="A213:C213"/>
    <mergeCell ref="A214:C214"/>
    <mergeCell ref="A227:C227"/>
    <mergeCell ref="A228:C228"/>
    <mergeCell ref="D229:D237"/>
    <mergeCell ref="E229:E237"/>
    <mergeCell ref="D238:D242"/>
    <mergeCell ref="E238:E242"/>
    <mergeCell ref="A230:C230"/>
    <mergeCell ref="A231:C231"/>
    <mergeCell ref="A221:C221"/>
    <mergeCell ref="A222:C222"/>
    <mergeCell ref="A223:C223"/>
    <mergeCell ref="A224:C224"/>
    <mergeCell ref="A225:C225"/>
    <mergeCell ref="A226:C226"/>
    <mergeCell ref="A238:C238"/>
    <mergeCell ref="A239:C239"/>
    <mergeCell ref="A240:C240"/>
    <mergeCell ref="A241:C241"/>
    <mergeCell ref="A242:C242"/>
    <mergeCell ref="D265:D268"/>
    <mergeCell ref="E265:E268"/>
    <mergeCell ref="D270:D272"/>
    <mergeCell ref="A268:C268"/>
    <mergeCell ref="E269:E272"/>
    <mergeCell ref="A269:C269"/>
    <mergeCell ref="A270:C270"/>
    <mergeCell ref="D243:D257"/>
    <mergeCell ref="E243:E257"/>
    <mergeCell ref="D258:D264"/>
    <mergeCell ref="E258:E264"/>
    <mergeCell ref="A243:C243"/>
    <mergeCell ref="A272:C272"/>
    <mergeCell ref="A262:C262"/>
    <mergeCell ref="A263:C263"/>
    <mergeCell ref="A264:C264"/>
    <mergeCell ref="A265:C265"/>
    <mergeCell ref="A266:C266"/>
    <mergeCell ref="A267:C267"/>
    <mergeCell ref="A259:C259"/>
    <mergeCell ref="E297:E303"/>
    <mergeCell ref="D273:D282"/>
    <mergeCell ref="E273:E282"/>
    <mergeCell ref="D283:D290"/>
    <mergeCell ref="E283:E290"/>
    <mergeCell ref="A277:C277"/>
    <mergeCell ref="A278:C278"/>
    <mergeCell ref="A279:C279"/>
    <mergeCell ref="A280:C280"/>
    <mergeCell ref="A284:C284"/>
    <mergeCell ref="A285:C285"/>
    <mergeCell ref="A286:C286"/>
    <mergeCell ref="A287:C287"/>
    <mergeCell ref="A288:C288"/>
    <mergeCell ref="A289:C289"/>
    <mergeCell ref="A290:C290"/>
    <mergeCell ref="A273:C273"/>
    <mergeCell ref="A274:C274"/>
    <mergeCell ref="A275:C275"/>
    <mergeCell ref="A276:C276"/>
    <mergeCell ref="A300:C300"/>
    <mergeCell ref="A301:C301"/>
    <mergeCell ref="A302:C302"/>
    <mergeCell ref="A1:R1"/>
    <mergeCell ref="A313:R313"/>
    <mergeCell ref="A314:R314"/>
    <mergeCell ref="A229:C229"/>
    <mergeCell ref="A315:C315"/>
    <mergeCell ref="A316:C316"/>
    <mergeCell ref="A317:C317"/>
    <mergeCell ref="A322:R322"/>
    <mergeCell ref="D308:D311"/>
    <mergeCell ref="E308:E311"/>
    <mergeCell ref="A260:C260"/>
    <mergeCell ref="A261:C261"/>
    <mergeCell ref="A250:C250"/>
    <mergeCell ref="A251:C251"/>
    <mergeCell ref="A252:C252"/>
    <mergeCell ref="A253:C253"/>
    <mergeCell ref="A254:C254"/>
    <mergeCell ref="A255:C255"/>
    <mergeCell ref="A281:C281"/>
    <mergeCell ref="A282:C282"/>
    <mergeCell ref="A271:C271"/>
    <mergeCell ref="D291:D296"/>
    <mergeCell ref="E291:E296"/>
    <mergeCell ref="A4:R4"/>
    <mergeCell ref="A323:C339"/>
    <mergeCell ref="D323:D339"/>
    <mergeCell ref="E323:E339"/>
    <mergeCell ref="D304:D307"/>
    <mergeCell ref="E304:E307"/>
    <mergeCell ref="A232:C232"/>
    <mergeCell ref="A233:C233"/>
    <mergeCell ref="A234:C234"/>
    <mergeCell ref="A235:C235"/>
    <mergeCell ref="A236:C236"/>
    <mergeCell ref="A237:C237"/>
    <mergeCell ref="A318:C318"/>
    <mergeCell ref="A319:C319"/>
    <mergeCell ref="A320:C320"/>
    <mergeCell ref="A244:C244"/>
    <mergeCell ref="A245:C245"/>
    <mergeCell ref="A246:C246"/>
    <mergeCell ref="A247:C247"/>
    <mergeCell ref="A248:C248"/>
    <mergeCell ref="A249:C249"/>
    <mergeCell ref="A256:C256"/>
    <mergeCell ref="A257:C257"/>
    <mergeCell ref="A258:C258"/>
    <mergeCell ref="D297:D303"/>
  </mergeCells>
  <conditionalFormatting sqref="N1:N3 N5:N1048576">
    <cfRule type="containsText" dxfId="4" priority="41" operator="containsText" text="Non Compliant">
      <formula>NOT(ISERROR(SEARCH("Non Compliant",N1)))</formula>
    </cfRule>
    <cfRule type="containsText" dxfId="3" priority="42" operator="containsText" text="Observation">
      <formula>NOT(ISERROR(SEARCH("Observation",N1)))</formula>
    </cfRule>
    <cfRule type="cellIs" dxfId="2" priority="43" operator="equal">
      <formula>"Fully Compliant"</formula>
    </cfRule>
  </conditionalFormatting>
  <conditionalFormatting sqref="O1:O3 O5:O1048576">
    <cfRule type="containsText" dxfId="1" priority="44" operator="containsText" text="Fail">
      <formula>NOT(ISERROR(SEARCH("Fail",O1)))</formula>
    </cfRule>
    <cfRule type="containsText" dxfId="0" priority="45" operator="containsText" text="Pass">
      <formula>NOT(ISERROR(SEARCH("Pass",O1)))</formula>
    </cfRule>
  </conditionalFormatting>
  <dataValidations count="1">
    <dataValidation type="list" allowBlank="1" showInputMessage="1" showErrorMessage="1" sqref="L315:L320 L5:L208 L211:L311 L323:L339" xr:uid="{FA9CF501-12F4-440F-96C6-9BFFEA8E3006}">
      <formula1>"1,0.5,0,N/A"</formula1>
    </dataValidation>
  </dataValidations>
  <printOptions horizontalCentered="1" verticalCentered="1"/>
  <pageMargins left="0" right="0" top="0" bottom="0" header="0" footer="0"/>
  <pageSetup paperSize="9" scale="30" fitToHeight="8"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QRM</vt:lpstr>
      <vt:lpstr>QRM!Print_Area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Nifraz M</dc:creator>
  <cp:lastModifiedBy>Mohammed Altamush Khan</cp:lastModifiedBy>
  <cp:lastPrinted>2025-05-12T07:50:51Z</cp:lastPrinted>
  <dcterms:created xsi:type="dcterms:W3CDTF">2025-05-07T13:23:34Z</dcterms:created>
  <dcterms:modified xsi:type="dcterms:W3CDTF">2026-06-17T10:07:47Z</dcterms:modified>
</cp:coreProperties>
</file>