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Desktop\New\"/>
    </mc:Choice>
  </mc:AlternateContent>
  <xr:revisionPtr revIDLastSave="0" documentId="13_ncr:1_{54133993-57B2-48BB-BD5D-4B6E857ED49E}" xr6:coauthVersionLast="47" xr6:coauthVersionMax="47" xr10:uidLastSave="{00000000-0000-0000-0000-000000000000}"/>
  <bookViews>
    <workbookView xWindow="-110" yWindow="-110" windowWidth="19420" windowHeight="10300" xr2:uid="{00000000-000D-0000-FFFF-FFFF00000000}"/>
  </bookViews>
  <sheets>
    <sheet name="Risk_Ch" sheetId="1" r:id="rId1"/>
  </sheets>
  <definedNames>
    <definedName name="_xlnm._FilterDatabase" localSheetId="0" hidden="1">Risk_Ch!$A$9:$AJ$46</definedName>
    <definedName name="_xlnm.Print_Area" localSheetId="0">Risk_Ch!$A$1:$K$46</definedName>
    <definedName name="_xlnm.Print_Titles" localSheetId="0">Risk_Ch!$8:$8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 l="1"/>
  <c r="H35" i="1"/>
  <c r="H18" i="1"/>
  <c r="G18" i="1"/>
  <c r="G45" i="1"/>
  <c r="G35" i="1"/>
  <c r="G34" i="1"/>
  <c r="G33" i="1"/>
  <c r="G43" i="1"/>
  <c r="G32" i="1"/>
  <c r="G31" i="1"/>
  <c r="H25" i="1" l="1"/>
  <c r="G25" i="1"/>
  <c r="H44" i="1"/>
  <c r="G44" i="1"/>
  <c r="H24" i="1"/>
  <c r="G24" i="1"/>
  <c r="H34" i="1"/>
  <c r="H33" i="1"/>
  <c r="H43" i="1"/>
  <c r="H42" i="1"/>
  <c r="G42" i="1"/>
  <c r="H41" i="1"/>
  <c r="G41" i="1"/>
  <c r="H40" i="1"/>
  <c r="G40" i="1"/>
  <c r="H39" i="1"/>
  <c r="G39" i="1"/>
  <c r="H38" i="1"/>
  <c r="G38" i="1"/>
  <c r="H37" i="1"/>
  <c r="G37" i="1"/>
  <c r="H32" i="1"/>
  <c r="H31" i="1"/>
  <c r="H30" i="1"/>
  <c r="G30" i="1"/>
  <c r="H29" i="1"/>
  <c r="G29" i="1"/>
  <c r="H28" i="1"/>
  <c r="G28" i="1"/>
  <c r="H27" i="1"/>
  <c r="G27" i="1"/>
  <c r="H23" i="1"/>
  <c r="G23" i="1"/>
  <c r="H22" i="1"/>
  <c r="K20" i="1" s="1"/>
  <c r="G22" i="1"/>
  <c r="H17" i="1"/>
  <c r="G17" i="1"/>
  <c r="H16" i="1"/>
  <c r="G16" i="1"/>
  <c r="H21" i="1"/>
  <c r="G21" i="1"/>
  <c r="H20" i="1"/>
  <c r="G20" i="1"/>
  <c r="H15" i="1"/>
  <c r="G15" i="1"/>
  <c r="H14" i="1"/>
  <c r="G14" i="1"/>
  <c r="H13" i="1"/>
  <c r="G13" i="1"/>
  <c r="H12" i="1"/>
  <c r="G12" i="1"/>
  <c r="G26" i="1" l="1"/>
  <c r="K37" i="1"/>
  <c r="E46" i="1" a="1"/>
  <c r="K46" i="1" s="1"/>
  <c r="G46" i="1"/>
  <c r="K27" i="1"/>
  <c r="E36" i="1" a="1"/>
  <c r="G36" i="1"/>
  <c r="E26" i="1" a="1"/>
  <c r="G11" i="1"/>
  <c r="G10" i="1"/>
  <c r="E19" i="1" s="1" a="1"/>
  <c r="K36" i="1" l="1"/>
  <c r="K26" i="1"/>
  <c r="G19" i="1"/>
  <c r="H10" i="1"/>
  <c r="K10" i="1" s="1"/>
  <c r="H11" i="1"/>
  <c r="K19"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<sst xmlns="http://schemas.openxmlformats.org/spreadsheetml/2006/main" count="130" uniqueCount="68">
  <si>
    <t>Sub-Question</t>
  </si>
  <si>
    <t>S.No</t>
  </si>
  <si>
    <t>Tolerance Ranking</t>
  </si>
  <si>
    <t>Tolerance Category</t>
  </si>
  <si>
    <t>Tolerance Weight</t>
  </si>
  <si>
    <t>Compliance &amp; Legal</t>
  </si>
  <si>
    <t>Zero Tolerance</t>
  </si>
  <si>
    <t>Low</t>
  </si>
  <si>
    <t>Operational Disruption</t>
  </si>
  <si>
    <t>Medium</t>
  </si>
  <si>
    <t>Environmental &amp; Sustainability</t>
  </si>
  <si>
    <t>Reputational</t>
  </si>
  <si>
    <t>Tolerance Level (Standardized)</t>
  </si>
  <si>
    <t>Meaning</t>
  </si>
  <si>
    <t>High</t>
  </si>
  <si>
    <t>Risk is broadly acceptable, monitor only.</t>
  </si>
  <si>
    <t>Risk acceptable only with controls or short-term exposure.</t>
  </si>
  <si>
    <t>Risk is barely acceptable; must mitigate or escalate.</t>
  </si>
  <si>
    <t>Zero Tolerance (Override)</t>
  </si>
  <si>
    <t>Risk is never acceptable—immediate action required.</t>
  </si>
  <si>
    <t xml:space="preserve">Audit Score </t>
  </si>
  <si>
    <t>Audit Means</t>
  </si>
  <si>
    <t xml:space="preserve">Objective Evidence/ Source of Evidence </t>
  </si>
  <si>
    <t>Weighted Score</t>
  </si>
  <si>
    <t>Risk Audit Status</t>
  </si>
  <si>
    <t>Section Result</t>
  </si>
  <si>
    <t>Risk Exposure Score</t>
  </si>
  <si>
    <t>Risk Performance Score -</t>
  </si>
  <si>
    <r>
      <t xml:space="preserve">Does the register include all required fields such as title, risk owner, score, category, and status?
</t>
    </r>
    <r>
      <rPr>
        <sz val="11"/>
        <color rgb="FF0070C0"/>
        <rFont val="Calibri"/>
        <family val="2"/>
        <scheme val="minor"/>
      </rPr>
      <t>For effective traceability and accountability, each risk entry must include essential information—specifically, a clear title, assigned owner, risk category, impact and likelihood scores, and current risk status. Missing fields can reduce visibility and undermine the effectiveness of the risk response. A complete register provides a reliable basis for both mitigation and audit documentation.</t>
    </r>
  </si>
  <si>
    <r>
      <t xml:space="preserve">Are cross-departmental risks logged under all applicable categories?
</t>
    </r>
    <r>
      <rPr>
        <sz val="11"/>
        <color rgb="FF0070C0"/>
        <rFont val="Calibri"/>
        <family val="2"/>
        <scheme val="minor"/>
      </rPr>
      <t>When a risk impacts multiple departments (e.g., an IT compliance failure), it should be cross-tagged under each relevant category to prevent blind spots and ensure coordinated response. Multi-functional risks that are only logged in a single category may be overlooked during departmental reviews. Proper cross-referencing supports holistic risk visibility and joint accountability.</t>
    </r>
  </si>
  <si>
    <r>
      <t xml:space="preserve">Is duplication of risks avoided or resolved properly?
</t>
    </r>
    <r>
      <rPr>
        <sz val="11"/>
        <color rgb="FF0070C0"/>
        <rFont val="Calibri"/>
        <family val="2"/>
        <scheme val="minor"/>
      </rPr>
      <t>Duplicate or overlapping risks clutter the register and create confusion, especially during audits or risk reviews. Where duplicates are identified, they should be either merged into a single comprehensive entry or linked appropriately to maintain clarity. Avoiding redundancy ensures cleaner data and more accurate risk tracking.</t>
    </r>
  </si>
  <si>
    <r>
      <t xml:space="preserve">Are high-risk items clearly flagged and visible?
</t>
    </r>
    <r>
      <rPr>
        <sz val="11"/>
        <color rgb="FF0070C0"/>
        <rFont val="Calibri"/>
        <family val="2"/>
        <scheme val="minor"/>
      </rPr>
      <t>High-risk items must be immediately identifiable to enable timely decision-making and mitigation. Risks should be scored appropriately, with high-risk entries flagged through color coding (e.g., red) or status tags. This visibility is essential for legal, governance, and audit purposes, ensuring critical issues are not overlooked.</t>
    </r>
  </si>
  <si>
    <r>
      <t xml:space="preserve">Are escalation protocols followed consistently across all departments?
</t>
    </r>
    <r>
      <rPr>
        <sz val="11"/>
        <color rgb="FF0070C0"/>
        <rFont val="Calibri"/>
        <family val="2"/>
        <scheme val="minor"/>
      </rPr>
      <t>All departments must apply the same escalation procedures for high-risk events to maintain consistency and legal compliance. Inconsistent or delayed escalation can increase legal exposure or result in audit findings. Every high-risk item should trigger a defined response—such as initiating a CAPA or logging the event with proper approvals—within the required timeframe.</t>
    </r>
  </si>
  <si>
    <r>
      <t xml:space="preserve">Is there a documented record of how escalated risks were resolved?
</t>
    </r>
    <r>
      <rPr>
        <sz val="11"/>
        <color rgb="FF0070C0"/>
        <rFont val="Calibri"/>
        <family val="2"/>
        <scheme val="minor"/>
      </rPr>
      <t>Traceability is critical for both internal assurance and external audits. For each escalated risk, there must be documented evidence of resolution steps, closure comments, responsible personnel, and follow-up actions. This record ensures accountability and supports continuous improvement in risk management.</t>
    </r>
  </si>
  <si>
    <r>
      <t xml:space="preserve">Are standardized scoring methods used during risk identification?
</t>
    </r>
    <r>
      <rPr>
        <sz val="11"/>
        <color rgb="FF0070C0"/>
        <rFont val="Calibri"/>
        <family val="2"/>
        <scheme val="minor"/>
      </rPr>
      <t>Risk scoring should follow a consistent methodology—typically a likelihood × impact matrix—with justification for each score. Referencing the 3x3 risk matrix in GUIDE#3324, risks should be evaluated using clear criteria and rationale (such as the 5Ws: What, Why, When, Where, and Who). This promotes objectivity and allows fair comparison across risk entries.</t>
    </r>
  </si>
  <si>
    <r>
      <t xml:space="preserve">Are all medium and high-risk items flagged and supported by CAPAs?
</t>
    </r>
    <r>
      <rPr>
        <sz val="11"/>
        <color rgb="FF0070C0"/>
        <rFont val="Calibri"/>
        <family val="2"/>
        <scheme val="minor"/>
      </rPr>
      <t>All medium and high-risk entries must be linked to Corrective and Preventive Actions (CAPAs). Ignoring CAPA requirements can result in compliance failures and recurring issues. Each entry in the risk register should include a CAPA ID or a clear description of the mitigation action. The CAPA tracker must include owner assignment, deadlines, and control measures (e.g., procedural updates or training).</t>
    </r>
  </si>
  <si>
    <r>
      <t xml:space="preserve">Are cyber risks such as phishing, ransomware, or data loss included in the risk register?
</t>
    </r>
    <r>
      <rPr>
        <sz val="11"/>
        <color rgb="FF0070C0"/>
        <rFont val="Calibri"/>
        <family val="2"/>
        <scheme val="minor"/>
      </rPr>
      <t>Cyber threats such as phishing, malware, and ransomware pose serious risk to company operations and data security. These must be listed and scored in the risk register. The IT Security Officer or assigned owner should conduct regular evaluations post-incident and quarterly reviews. Simulation results and testing logs should be linked to the risk entry for traceability.</t>
    </r>
  </si>
  <si>
    <r>
      <t xml:space="preserve">Are third-party vendor cyber risks included?
</t>
    </r>
    <r>
      <rPr>
        <sz val="11"/>
        <color rgb="FF0070C0"/>
        <rFont val="Calibri"/>
        <family val="2"/>
        <scheme val="minor"/>
      </rPr>
      <t>Third-party vendors often represent cybersecurity risks. If not assessed, they could create vulnerabilities. The risk register should include a category or scoring method for evaluating external IT vendors, ensuring they are periodically reviewed and updated based on risk exposure.</t>
    </r>
  </si>
  <si>
    <r>
      <t xml:space="preserve">Are environmental risks (e.g., waste, emissions, spills) identified and logged?
</t>
    </r>
    <r>
      <rPr>
        <sz val="11"/>
        <color rgb="FF0070C0"/>
        <rFont val="Calibri"/>
        <family val="2"/>
        <scheme val="minor"/>
      </rPr>
      <t>Environmental risks—such as waste management, emissions, or spill response—can impact compliance and corporate reputation. These risks should be explicitly listed in the register with scoring entries, assigned controls, and compliance logs. Each exposure should be monitored for effectiveness of mitigation.</t>
    </r>
  </si>
  <si>
    <r>
      <t xml:space="preserve">Are Health &amp; Safety (H&amp;S) risks (e.g., incident-prone equipment, storage) assessed?
</t>
    </r>
    <r>
      <rPr>
        <sz val="11"/>
        <color rgb="FF0070C0"/>
        <rFont val="Calibri"/>
        <family val="2"/>
        <scheme val="minor"/>
      </rPr>
      <t>Workplace hazards like forklift operation, X-ray scanner usage, or chemical storage should be evaluated regularly. Incident-prone equipment and high-risk storage conditions must be risk assessed and included in the register. Assessment helps prevent injuries and meet safety regulations.</t>
    </r>
  </si>
  <si>
    <r>
      <t xml:space="preserve">Is there documented monitoring of sustainability KPIs (e.g., energy use, carbon output)?
</t>
    </r>
    <r>
      <rPr>
        <sz val="11"/>
        <color rgb="FF0070C0"/>
        <rFont val="Calibri"/>
        <family val="2"/>
        <scheme val="minor"/>
      </rPr>
      <t>Sustainability Key Performance Indicators (KPIs) such as energy use and carbon output reflect the SMSA's environmental impact. Tracking these metrics aligns with ESG (Environmental, Social, Governance) objectives. KPIs should be reviewed regularly and tied to performance evaluation.</t>
    </r>
  </si>
  <si>
    <r>
      <t xml:space="preserve">Are vendors or projects screened for environmental or safety impacts before approval?
</t>
    </r>
    <r>
      <rPr>
        <sz val="11"/>
        <color rgb="FF0070C0"/>
        <rFont val="Calibri"/>
        <family val="2"/>
        <scheme val="minor"/>
      </rPr>
      <t>Project and vendor assessments should include environmental and safety screening before approvals. This reduces the likelihood of regulatory breaches or operational risks. Risk evaluation forms and checklists must include specific sections addressing environmental and health &amp; safety impacts.</t>
    </r>
  </si>
  <si>
    <r>
      <t xml:space="preserve">Have all relevant management staff completed annual risk-related training?
</t>
    </r>
    <r>
      <rPr>
        <sz val="11"/>
        <color rgb="FF0070C0"/>
        <rFont val="Calibri"/>
        <family val="2"/>
        <scheme val="minor"/>
      </rPr>
      <t>Annual risk-related training is a compliance necessity. All managers and relevant staff must complete category-specific training based on role. HR should log attendance, test results, and feedback. Retraining must be triggered by promotions, role changes, or incidents. Completion status should be tracked and reported.</t>
    </r>
  </si>
  <si>
    <r>
      <t xml:space="preserve">Are medium-risk scores evaluated for ALARP suitability before sign-off?
</t>
    </r>
    <r>
      <rPr>
        <sz val="11"/>
        <color rgb="FF0070C0"/>
        <rFont val="Calibri"/>
        <family val="2"/>
        <scheme val="minor"/>
      </rPr>
      <t>Medium-level risks must be assessed to ensure they are ALARP (As Low As Reasonably Practicable) before sign-off. Comparison with ALARP guidance ensures that residual risks are within acceptable thresholds and all reasonable controls have been applied.</t>
    </r>
  </si>
  <si>
    <r>
      <t xml:space="preserve">Are ALARP concepts understood and consistently applied by department heads?
</t>
    </r>
    <r>
      <rPr>
        <sz val="11"/>
        <color rgb="FF0070C0"/>
        <rFont val="Calibri"/>
        <family val="2"/>
        <scheme val="minor"/>
      </rPr>
      <t>Department heads must demonstrate a clear understanding of ALARP (As Low As Reasonably Practicable) during risk reviews. A standard ALARP assessment format should be used consistently, with judgment supported by valid reasons. If an ALARP recommendation is not accepted, an alternate control must be proposed and properly documented in the approved GUIDE template.</t>
    </r>
  </si>
  <si>
    <r>
      <t xml:space="preserve">Are key regulatory bodies (e.g., SFDA, SASO, GACA) reflected in risk reviews?
</t>
    </r>
    <r>
      <rPr>
        <sz val="11"/>
        <color rgb="FF0070C0"/>
        <rFont val="Calibri"/>
        <family val="2"/>
        <scheme val="minor"/>
      </rPr>
      <t>All relevant regulatory bodies must be reflected in risk reviews to avoid compliance gaps. Risks should be explicitly linked to applicable laws, licenses, inspection outcomes, and documented regulatory violations.</t>
    </r>
  </si>
  <si>
    <r>
      <t xml:space="preserve">Are changes in laws or regulations tracked and translated into risk register updates?
</t>
    </r>
    <r>
      <rPr>
        <sz val="11"/>
        <color rgb="FF0070C0"/>
        <rFont val="Calibri"/>
        <family val="2"/>
        <scheme val="minor"/>
      </rPr>
      <t>Regulatory updates must be tracked in real-time and translated into the risk register. Any outdated, repealed, or merged laws should be archived with rationale. Change logs, policies, and meeting records must show updates.</t>
    </r>
  </si>
  <si>
    <r>
      <t xml:space="preserve">Is there evidence of recent audit/inspection findings from Legal, Compliance, or Regulatory Affairs within the register?
</t>
    </r>
    <r>
      <rPr>
        <sz val="11"/>
        <color rgb="FF0070C0"/>
        <rFont val="Calibri"/>
        <family val="2"/>
        <scheme val="minor"/>
      </rPr>
      <t>All findings from internal and external audits, inspections, or regulatory reviews must be recorded in the risk register with a timestamp. Failure to log findings means risks may not be properly mitigated.</t>
    </r>
  </si>
  <si>
    <r>
      <t xml:space="preserve">Are penalties, fines, or audit findings tracked and linked to risk mitigation actions?
</t>
    </r>
    <r>
      <rPr>
        <sz val="11"/>
        <color rgb="FF0070C0"/>
        <rFont val="Calibri"/>
        <family val="2"/>
        <scheme val="minor"/>
      </rPr>
      <t>Every penalty or legal issue, particularly those involving SFDA, SASO, or GACA, must be tracked and linked to a mitigation action. Evidence of response, such as CAPAs and attachments, should be documented.</t>
    </r>
  </si>
  <si>
    <r>
      <t xml:space="preserve">Are business continuity and cybersecurity risks identified?
</t>
    </r>
    <r>
      <rPr>
        <sz val="11"/>
        <color rgb="FF0070C0"/>
        <rFont val="Calibri"/>
        <family val="2"/>
        <scheme val="minor"/>
      </rPr>
      <t>Cybersecurity and business continuity risks must be included in continuity plans (BCP and DRP). These scenarios should incorporate simulations, response times, and cyberattack handling procedures.</t>
    </r>
  </si>
  <si>
    <r>
      <t xml:space="preserve">Are top 10 EHS risks documented (e.g., fire, forklift collision, hazardous waste)?
</t>
    </r>
    <r>
      <rPr>
        <sz val="11"/>
        <color rgb="FF0070C0"/>
        <rFont val="Calibri"/>
        <family val="2"/>
        <scheme val="minor"/>
      </rPr>
      <t>The top EHS (Environment, Health &amp; Safety) risks—such as fire, forklift accidents, or hazardous material handling—must be clearly documented and monitored. Risk controls should be validated through inspections, drills, or equipment tests.</t>
    </r>
  </si>
  <si>
    <r>
      <t xml:space="preserve">Are lessons learned from incidents, complaints, or project failures fed back into the register?
</t>
    </r>
    <r>
      <rPr>
        <sz val="11"/>
        <color rgb="FF0070C0"/>
        <rFont val="Calibri"/>
        <family val="2"/>
        <scheme val="minor"/>
      </rPr>
      <t>Lessons from past incidents, complaints, or failed projects must be integrated into the risk register to prevent recurrence. Risk entries should reference the original issue, customer complaint, or audit source, and include CAPA codes.</t>
    </r>
  </si>
  <si>
    <r>
      <t xml:space="preserve">Are internal audits or management reviews used to extract new risks?
</t>
    </r>
    <r>
      <rPr>
        <sz val="11"/>
        <color rgb="FF0070C0"/>
        <rFont val="Calibri"/>
        <family val="2"/>
        <scheme val="minor"/>
      </rPr>
      <t>Internal audit findings and external industry warnings should trigger new risk entries or updates to existing ones. Without this feedback loop, valuable insights are lost and preventable risks may recur.</t>
    </r>
  </si>
  <si>
    <r>
      <t xml:space="preserve">Is there a root cause classification system used?
</t>
    </r>
    <r>
      <rPr>
        <sz val="11"/>
        <color rgb="FF0070C0"/>
        <rFont val="Calibri"/>
        <family val="2"/>
        <scheme val="minor"/>
      </rPr>
      <t>A structured root cause classification system should be used to improve risk resolution. Categories should include human error, process failure, system faults, or vendor-related issues.</t>
    </r>
  </si>
  <si>
    <r>
      <t xml:space="preserve">Are key risks linked to relevant KPIs?
</t>
    </r>
    <r>
      <rPr>
        <sz val="11"/>
        <color rgb="FF0070C0"/>
        <rFont val="Calibri"/>
        <family val="2"/>
        <scheme val="minor"/>
      </rPr>
      <t>Risks must be tied to key performance indicators (KPIs) such as delivery delays, SLA breaches, or downtime. KPI misses should trigger a review or scoring adjustment, and meeting records must confirm both trends are being monitored.</t>
    </r>
  </si>
  <si>
    <t>Section 2 : Escalation,CAPA &amp; Resolution Traceability</t>
  </si>
  <si>
    <t>Section 3 : Cybersecurity, EHS , Sustainability &amp; Continuity</t>
  </si>
  <si>
    <t>Section 1: Risk Register Integrity &amp; Documentation</t>
  </si>
  <si>
    <t>Section 4: Governance, Compliance &amp; Continious Improvement</t>
  </si>
  <si>
    <t>Management Risk Audit Checklist</t>
  </si>
  <si>
    <r>
      <t xml:space="preserve">Is the risk register regularly updated (e.g., monthly)?
</t>
    </r>
    <r>
      <rPr>
        <sz val="11"/>
        <color rgb="FF0070C0"/>
        <rFont val="Calibri"/>
        <family val="2"/>
        <scheme val="minor"/>
      </rPr>
      <t>Regular updates to the risk register are a regulatory and audit requirement. Failure to maintain timely updates may result in non-compliance and outdated risk exposure. Each update should be timestamped, with meeting minutes, logs, or official review records (e.g., minutes) used to confirm ongoing oversight. A good practice is to review and update the register at least monthly, or whenever significant risks emerge.</t>
    </r>
  </si>
  <si>
    <r>
      <t xml:space="preserve">Are risks categorized using SMSA’s official risk framework?
</t>
    </r>
    <r>
      <rPr>
        <sz val="11"/>
        <color rgb="FF0070C0"/>
        <rFont val="Calibri"/>
        <family val="2"/>
        <scheme val="minor"/>
      </rPr>
      <t>All risks should be categorized using the approved internal classification system (e.g., Strategic, Operational, Compliance, Financial). This ensures alignment with SMSA’s risk governance policy and prepares SMSA for external audits. Categorization allows for consistent monitoring, reporting, and prioritization of risk types across the business.</t>
    </r>
  </si>
  <si>
    <r>
      <t xml:space="preserve">Are risks reviewed during Management Reviews (MRs)?
</t>
    </r>
    <r>
      <rPr>
        <sz val="11"/>
        <color rgb="FF0070C0"/>
        <rFont val="Calibri"/>
        <family val="2"/>
        <scheme val="minor"/>
      </rPr>
      <t>Management Reviews help ensure risks are actively monitored and mitigation actions are progressing. These sessions should include reviews of past and open risks, CAPAs, emerging threats, and significant changes. Lessons learned must be shared with all relevant departments, and updates must be reflected in the register to support proactive risk control.</t>
    </r>
  </si>
  <si>
    <r>
      <t xml:space="preserve">Are residual risks clearly calculated and validated after controls?
</t>
    </r>
    <r>
      <rPr>
        <sz val="11"/>
        <color rgb="FF0070C0"/>
        <rFont val="Calibri"/>
        <family val="2"/>
        <scheme val="minor"/>
      </rPr>
      <t>Residual risks must be re-evaluated after applying controls. If risks remain high, controls may be ineffective. All controls must be validated through periodic review, preferably during reviews, with register updates reflecting actual performance.</t>
    </r>
  </si>
  <si>
    <r>
      <t xml:space="preserve">Are closure reports or proof of implementation linked to the CAPA?
</t>
    </r>
    <r>
      <rPr>
        <sz val="11"/>
        <color rgb="FF0070C0"/>
        <rFont val="Calibri"/>
        <family val="2"/>
        <scheme val="minor"/>
      </rPr>
      <t>Closure of CAPAs must be documented to demonstrate effectiveness. Internal and external auditors require evidence such as signed closure memos, meeting notes, or photos of actions taken. Overdue or rejected CAPAs should be flagged and escalated to relevant leadership, such as the Country Manager, MD &amp; QRM.</t>
    </r>
  </si>
  <si>
    <r>
      <t xml:space="preserve">Are emerging risks (e.g., AI, climate, geopolitical) formally reviewed?
</t>
    </r>
    <r>
      <rPr>
        <sz val="11"/>
        <color rgb="FF0070C0"/>
        <rFont val="Calibri"/>
        <family val="2"/>
        <scheme val="minor"/>
      </rPr>
      <t>Emerging risks, including those related to artifical intelligence, climate change, or politics, must be formally reviewed and documented. Quarterly reviews of trends and external data should be captured in GUIDE Doc#3025 or equivalent.</t>
    </r>
  </si>
  <si>
    <t>IT &amp; Cyber Risk</t>
  </si>
  <si>
    <t>Emerging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</si>
</sst>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宋体"/>
      <family val="3"/>
      <charset val="134"/>
    </font>
    <font>
      <sz val="11"/>
      <color rgb="FF0070C0"/>
      <name val="Calibri"/>
      <family val="2"/>
      <scheme val="minor"/>
    </font>
    <font>
      <b/>
      <sz val="10"/>
      <color theme="1"/>
      <name val="Calibri"/>
      <family val="2"/>
      <scheme val="minor"/>
    </font>
    <font>
      <b/>
      <sz val="26"/>
      <color theme="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206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8" tint="0.39997558519241921"/>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52">
    <xf numFmtId="0" fontId="0" fillId="0" borderId="0" xfId="0"/>
    <xf numFmtId="0" fontId="16" fillId="33" borderId="0" xfId="0" applyFont="1" applyFill="1"/>
    <xf numFmtId="0" fontId="0" fillId="0" borderId="10"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16" fillId="0" borderId="0" xfId="0" applyFont="1"/>
    <xf numFmtId="0" fontId="0" fillId="0" borderId="10" xfId="0" applyBorder="1" applyAlignment="1">
      <alignment horizontal="left" vertical="center" wrapText="1"/>
    </xf>
    <xf numFmtId="0" fontId="0" fillId="0" borderId="0" xfId="0" applyAlignment="1">
      <alignment vertical="center"/>
    </xf>
    <xf numFmtId="0" fontId="0" fillId="0" borderId="10" xfId="0" applyBorder="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13" fillId="34" borderId="10" xfId="0" applyFont="1" applyFill="1" applyBorder="1" applyAlignment="1">
      <alignment horizontal="center" vertical="center"/>
    </xf>
    <xf numFmtId="0" fontId="13" fillId="34" borderId="10" xfId="0" applyFont="1" applyFill="1" applyBorder="1" applyAlignment="1">
      <alignment horizontal="center" vertical="center" wrapText="1"/>
    </xf>
    <xf numFmtId="0" fontId="16" fillId="38" borderId="10" xfId="0" applyFont="1" applyFill="1" applyBorder="1" applyAlignment="1">
      <alignment horizontal="center" vertical="center"/>
    </xf>
    <xf numFmtId="0" fontId="16" fillId="38" borderId="10" xfId="0" applyFont="1" applyFill="1" applyBorder="1" applyAlignment="1">
      <alignment horizontal="center" vertical="center" wrapText="1"/>
    </xf>
    <xf numFmtId="0" fontId="16" fillId="38" borderId="10" xfId="0" applyFont="1" applyFill="1" applyBorder="1" applyAlignment="1">
      <alignment horizontal="left" vertical="center" wrapText="1"/>
    </xf>
    <xf numFmtId="0" fontId="16" fillId="38" borderId="10" xfId="0" applyFont="1" applyFill="1" applyBorder="1" applyAlignment="1">
      <alignment horizontal="left" vertical="top" wrapText="1"/>
    </xf>
    <xf numFmtId="0" fontId="13" fillId="34" borderId="0" xfId="0" applyFont="1" applyFill="1" applyAlignment="1">
      <alignment horizontal="center" vertical="center" wrapText="1"/>
    </xf>
    <xf numFmtId="0" fontId="16" fillId="38" borderId="10" xfId="0" applyFont="1" applyFill="1" applyBorder="1" applyAlignment="1">
      <alignment horizontal="right" vertical="center" wrapText="1"/>
    </xf>
    <xf numFmtId="0" fontId="20" fillId="38" borderId="10" xfId="0" applyFont="1" applyFill="1" applyBorder="1" applyAlignment="1">
      <alignment vertical="center" wrapText="1"/>
    </xf>
    <xf numFmtId="9" fontId="16" fillId="38" borderId="10" xfId="0" applyNumberFormat="1" applyFont="1" applyFill="1" applyBorder="1" applyAlignment="1">
      <alignment horizontal="center" vertical="center" wrapText="1"/>
    </xf>
    <xf numFmtId="0" fontId="13" fillId="34" borderId="13" xfId="0" applyFont="1" applyFill="1" applyBorder="1" applyAlignment="1">
      <alignment horizontal="center" vertical="center" wrapText="1"/>
    </xf>
    <xf numFmtId="0" fontId="0" fillId="36" borderId="24" xfId="0" applyFill="1" applyBorder="1" applyAlignment="1">
      <alignment horizontal="center" vertical="center" wrapText="1"/>
    </xf>
    <xf numFmtId="0" fontId="0" fillId="0" borderId="27" xfId="0" applyBorder="1" applyAlignment="1">
      <alignment horizontal="center"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0" xfId="0" applyAlignment="1">
      <alignment vertical="center" wrapText="1"/>
    </xf>
    <xf numFmtId="0" fontId="0" fillId="0" borderId="20"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13" fillId="34" borderId="29" xfId="0" applyFont="1" applyFill="1" applyBorder="1" applyAlignment="1">
      <alignment horizontal="center" vertical="center" wrapText="1"/>
    </xf>
    <xf numFmtId="0" fontId="13" fillId="34" borderId="30" xfId="0" applyFont="1" applyFill="1" applyBorder="1" applyAlignment="1">
      <alignment horizontal="center" vertical="center" wrapText="1"/>
    </xf>
    <xf numFmtId="0" fontId="13" fillId="34" borderId="31" xfId="0" applyFont="1" applyFill="1" applyBorder="1" applyAlignment="1">
      <alignment horizontal="center" vertical="center" wrapText="1"/>
    </xf>
    <xf numFmtId="0" fontId="0" fillId="37" borderId="21" xfId="0" applyFill="1" applyBorder="1" applyAlignment="1">
      <alignment horizontal="center" vertical="center" wrapText="1"/>
    </xf>
    <xf numFmtId="0" fontId="0" fillId="0" borderId="22" xfId="0" applyBorder="1" applyAlignment="1">
      <alignment horizontal="center" vertical="center" wrapText="1"/>
    </xf>
    <xf numFmtId="0" fontId="0" fillId="33" borderId="24" xfId="0" applyFill="1" applyBorder="1" applyAlignment="1">
      <alignment horizontal="center" vertical="center" wrapText="1"/>
    </xf>
    <xf numFmtId="0" fontId="17" fillId="35" borderId="26" xfId="0" applyFont="1" applyFill="1" applyBorder="1" applyAlignment="1">
      <alignment horizontal="center" vertical="center" wrapText="1"/>
    </xf>
    <xf numFmtId="0" fontId="21" fillId="34" borderId="14"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19" xfId="0" applyFont="1" applyFill="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10" xfId="0" applyBorder="1" applyAlignment="1">
      <alignment horizontal="left" vertical="center" wrapText="1"/>
    </xf>
    <xf numFmtId="0" fontId="0" fillId="0" borderId="25"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 name="常规 3" xfId="42" xr:uid="{FC7A98E5-783E-4AA4-9F71-6C1C5660EC9E}"/>
  </cellStyles>
  <dxfs count="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46"/>
  <sheetViews>
    <sheetView tabSelected="1" zoomScale="90" zoomScaleNormal="90" zoomScaleSheetLayoutView="73" workbookViewId="0">
      <selection activeCell="C10" sqref="C10"/>
    </sheetView>
  </sheetViews>
  <sheetFormatPr defaultColWidth="9.1796875" defaultRowHeight="14.5"/>
  <cols>
    <col min="1" max="1" width="5.7265625" style="3" bestFit="1" customWidth="1"/>
    <col min="2" max="2" width="50.1796875" style="4" customWidth="1"/>
    <col min="3" max="3" width="14" style="9" customWidth="1"/>
    <col min="4" max="4" width="13.08984375" style="9" customWidth="1"/>
    <col min="5" max="5" width="9.6328125" style="9" customWidth="1"/>
    <col min="6" max="6" width="8.90625" style="9" customWidth="1"/>
    <col min="7" max="7" width="14.36328125" style="9" customWidth="1"/>
    <col min="8" max="8" width="11.453125" style="9" customWidth="1"/>
    <col min="9" max="9" width="11.26953125" style="9" customWidth="1"/>
    <col min="10" max="10" width="20.453125" style="9" customWidth="1"/>
    <col min="11" max="11" width="9.453125" customWidth="1"/>
  </cols>
  <sheetData>
    <row r="1" spans="1:36">
      <c r="A1" s="37" t="s">
        <v>59</v>
      </c>
      <c r="B1" s="38"/>
      <c r="C1" s="38"/>
      <c r="D1" s="38"/>
      <c r="E1" s="38"/>
      <c r="F1" s="38"/>
      <c r="G1" s="38"/>
      <c r="H1" s="38"/>
      <c r="I1" s="38"/>
      <c r="J1" s="38"/>
      <c r="K1" s="39"/>
    </row>
    <row r="2" spans="1:36" ht="15" thickBot="1">
      <c r="A2" s="40"/>
      <c r="B2" s="41"/>
      <c r="C2" s="41"/>
      <c r="D2" s="41"/>
      <c r="E2" s="41"/>
      <c r="F2" s="41"/>
      <c r="G2" s="41"/>
      <c r="H2" s="41"/>
      <c r="I2" s="41"/>
      <c r="J2" s="41"/>
      <c r="K2" s="42"/>
    </row>
    <row r="3" spans="1:36" ht="15" thickBot="1">
      <c r="B3" s="32" t="s">
        <v>12</v>
      </c>
      <c r="C3" s="30" t="s">
        <v>23</v>
      </c>
      <c r="D3" s="30" t="s">
        <v>13</v>
      </c>
      <c r="E3" s="30"/>
      <c r="F3" s="31"/>
      <c r="G3" s="17"/>
      <c r="H3" s="17"/>
      <c r="I3" s="17"/>
      <c r="J3" s="17"/>
      <c r="K3" s="17"/>
    </row>
    <row r="4" spans="1:36" ht="15" customHeight="1">
      <c r="B4" s="33" t="s">
        <v>14</v>
      </c>
      <c r="C4" s="34">
        <v>1</v>
      </c>
      <c r="D4" s="46" t="s">
        <v>15</v>
      </c>
      <c r="E4" s="46"/>
      <c r="F4" s="46"/>
      <c r="G4" s="47"/>
      <c r="H4" s="24"/>
      <c r="I4" s="24"/>
      <c r="J4" s="24"/>
      <c r="K4" s="25"/>
    </row>
    <row r="5" spans="1:36" ht="15" customHeight="1">
      <c r="B5" s="35" t="s">
        <v>9</v>
      </c>
      <c r="C5" s="8">
        <v>2</v>
      </c>
      <c r="D5" s="48" t="s">
        <v>16</v>
      </c>
      <c r="E5" s="48"/>
      <c r="F5" s="48"/>
      <c r="G5" s="49"/>
      <c r="H5" s="26"/>
      <c r="I5" s="26"/>
      <c r="J5" s="26"/>
      <c r="K5" s="27"/>
    </row>
    <row r="6" spans="1:36" ht="15" customHeight="1">
      <c r="B6" s="22" t="s">
        <v>7</v>
      </c>
      <c r="C6" s="8">
        <v>3</v>
      </c>
      <c r="D6" s="48" t="s">
        <v>17</v>
      </c>
      <c r="E6" s="48"/>
      <c r="F6" s="48"/>
      <c r="G6" s="49"/>
      <c r="H6" s="26"/>
      <c r="I6" s="26"/>
      <c r="J6" s="26"/>
      <c r="K6" s="27"/>
    </row>
    <row r="7" spans="1:36" ht="15" customHeight="1" thickBot="1">
      <c r="B7" s="36" t="s">
        <v>18</v>
      </c>
      <c r="C7" s="23">
        <v>4</v>
      </c>
      <c r="D7" s="50" t="s">
        <v>19</v>
      </c>
      <c r="E7" s="50"/>
      <c r="F7" s="50"/>
      <c r="G7" s="51"/>
      <c r="H7" s="28"/>
      <c r="I7" s="28"/>
      <c r="J7" s="28"/>
      <c r="K7" s="29"/>
    </row>
    <row r="8" spans="1:36" s="10" customFormat="1" ht="29">
      <c r="A8" s="11" t="s">
        <v>1</v>
      </c>
      <c r="B8" s="21" t="s">
        <v>0</v>
      </c>
      <c r="C8" s="21" t="s">
        <v>3</v>
      </c>
      <c r="D8" s="21" t="s">
        <v>2</v>
      </c>
      <c r="E8" s="21" t="s">
        <v>4</v>
      </c>
      <c r="F8" s="21" t="s">
        <v>20</v>
      </c>
      <c r="G8" s="21" t="s">
        <v>26</v>
      </c>
      <c r="H8" s="12" t="s">
        <v>24</v>
      </c>
      <c r="I8" s="12" t="s">
        <v>21</v>
      </c>
      <c r="J8" s="12" t="s">
        <v>22</v>
      </c>
      <c r="K8" s="12" t="s">
        <v>25</v>
      </c>
    </row>
    <row r="9" spans="1:36" s="1" customFormat="1" ht="18.5" customHeight="1">
      <c r="A9" s="13"/>
      <c r="B9" s="19" t="s">
        <v>57</v>
      </c>
      <c r="C9" s="14"/>
      <c r="D9" s="14"/>
      <c r="E9" s="14"/>
      <c r="F9" s="14"/>
      <c r="G9" s="14"/>
      <c r="H9" s="14"/>
      <c r="I9" s="14"/>
      <c r="J9" s="14"/>
      <c r="K9" s="15"/>
      <c r="L9" s="5"/>
      <c r="M9" s="5"/>
      <c r="N9" s="5"/>
      <c r="O9" s="5"/>
      <c r="P9" s="5"/>
      <c r="Q9" s="5"/>
      <c r="W9" s="5"/>
      <c r="X9" s="5"/>
      <c r="Y9" s="5"/>
      <c r="Z9" s="5"/>
      <c r="AA9" s="5"/>
      <c r="AB9" s="5"/>
      <c r="AC9" s="5"/>
      <c r="AD9" s="5"/>
      <c r="AE9" s="5"/>
      <c r="AF9" s="5"/>
      <c r="AG9" s="5"/>
      <c r="AH9" s="5"/>
      <c r="AI9" s="5"/>
      <c r="AJ9" s="5"/>
    </row>
    <row r="10" spans="1:36" s="7" customFormat="1" ht="147.5" customHeight="1">
      <c r="A10" s="2">
        <v>1</v>
      </c>
      <c r="B10" s="6" t="s">
        <v>60</v>
      </c>
      <c r="C10" s="8" t="s">
        <v>5</v>
      </c>
      <c r="D10" s="8" t="s">
        <v>6</v>
      </c>
      <c r="E10" s="8">
        <v>4</v>
      </c>
      <c r="F10" s="8">
        <v>1</v>
      </c>
      <c r="G10" s="8">
        <f>IF(OR(F10="N/A", F10=""), "", E10 * (1 - F10))</f>
        <v>0</v>
      </c>
      <c r="H10" s="8" t="str">
        <f>IF(F10="N/A", "Pass", IF(AND(D10&lt;&gt;"High", ISNUMBER(F10), F10&lt;1), "Fail", "Pass"))</f>
        <v>Pass</v>
      </c>
      <c r="I10" s="8"/>
      <c r="J10" s="8"/>
      <c r="K10" s="43" t="str">
        <f>IF(COUNTIFS(D10:D18, "Zero Tolerance", H10:H18, "Fail") &gt; 0, "Fail", "Pass")</f>
        <v>Pass</v>
      </c>
    </row>
    <row r="11" spans="1:36" s="7" customFormat="1" ht="141" customHeight="1">
      <c r="A11" s="2">
        <v>2</v>
      </c>
      <c r="B11" s="6" t="s">
        <v>28</v>
      </c>
      <c r="C11" s="8" t="s">
        <v>5</v>
      </c>
      <c r="D11" s="8" t="s">
        <v>7</v>
      </c>
      <c r="E11" s="8">
        <v>3</v>
      </c>
      <c r="F11" s="8">
        <v>1</v>
      </c>
      <c r="G11" s="8">
        <f t="shared" ref="G11" si="0">IF(OR(F11="N/A", F11=""), "", E11 * (1 - F11))</f>
        <v>0</v>
      </c>
      <c r="H11" s="8" t="str">
        <f>IF(F11="N/A", "Pass", IF(AND(D11&lt;&gt;"High", ISNUMBER(F11), F11&lt;1), "Fail", "Pass"))</f>
        <v>Pass</v>
      </c>
      <c r="I11" s="8"/>
      <c r="J11" s="8"/>
      <c r="K11" s="44"/>
    </row>
    <row r="12" spans="1:36" ht="130" customHeight="1">
      <c r="A12" s="2">
        <v>3</v>
      </c>
      <c r="B12" s="6" t="s">
        <v>61</v>
      </c>
      <c r="C12" s="8" t="s">
        <v>5</v>
      </c>
      <c r="D12" s="8" t="s">
        <v>7</v>
      </c>
      <c r="E12" s="8">
        <v>3</v>
      </c>
      <c r="F12" s="8">
        <v>1</v>
      </c>
      <c r="G12" s="8">
        <f>IF(OR(F12="N/A", F12=""), "", E12 * (1 - F12))</f>
        <v>0</v>
      </c>
      <c r="H12" s="8" t="str">
        <f>IF(F12="N/A", "Pass", IF(AND(D12&lt;&gt;"High", ISNUMBER(F12), F12&lt;1), "Fail", "Pass"))</f>
        <v>Pass</v>
      </c>
      <c r="I12" s="8"/>
      <c r="J12" s="8"/>
      <c r="K12" s="44"/>
    </row>
    <row r="13" spans="1:36" ht="170" customHeight="1">
      <c r="A13" s="2">
        <v>4</v>
      </c>
      <c r="B13" s="6" t="s">
        <v>29</v>
      </c>
      <c r="C13" s="8" t="s">
        <v>8</v>
      </c>
      <c r="D13" s="8" t="s">
        <v>9</v>
      </c>
      <c r="E13" s="8">
        <v>2</v>
      </c>
      <c r="F13" s="8">
        <v>1</v>
      </c>
      <c r="G13" s="8">
        <f t="shared" ref="G13:G14" si="1">IF(OR(F13="N/A", F13=""), "", E13 * (1 - F13))</f>
        <v>0</v>
      </c>
      <c r="H13" s="8" t="str">
        <f t="shared" ref="H13:H14" si="2">IF(F13="N/A", "Pass", IF(AND(D13&lt;&gt;"High", ISNUMBER(F13), F13&lt;1), "Fail", "Pass"))</f>
        <v>Pass</v>
      </c>
      <c r="I13" s="8"/>
      <c r="J13" s="8"/>
      <c r="K13" s="44"/>
    </row>
    <row r="14" spans="1:36" ht="142" customHeight="1">
      <c r="A14" s="2">
        <v>5</v>
      </c>
      <c r="B14" s="6" t="s">
        <v>30</v>
      </c>
      <c r="C14" s="8" t="s">
        <v>5</v>
      </c>
      <c r="D14" s="8" t="s">
        <v>7</v>
      </c>
      <c r="E14" s="8">
        <v>3</v>
      </c>
      <c r="F14" s="8">
        <v>1</v>
      </c>
      <c r="G14" s="8">
        <f t="shared" si="1"/>
        <v>0</v>
      </c>
      <c r="H14" s="8" t="str">
        <f t="shared" si="2"/>
        <v>Pass</v>
      </c>
      <c r="I14" s="8"/>
      <c r="J14" s="8"/>
      <c r="K14" s="44"/>
    </row>
    <row r="15" spans="1:36" ht="143.5" customHeight="1">
      <c r="A15" s="2">
        <v>6</v>
      </c>
      <c r="B15" s="6" t="s">
        <v>31</v>
      </c>
      <c r="C15" s="8" t="s">
        <v>5</v>
      </c>
      <c r="D15" s="8" t="s">
        <v>7</v>
      </c>
      <c r="E15" s="8">
        <v>3</v>
      </c>
      <c r="F15" s="8">
        <v>1</v>
      </c>
      <c r="G15" s="8">
        <f t="shared" ref="G15:G21" si="3">IF(OR(F15="N/A", F15=""), "", E15 * (1 - F15))</f>
        <v>0</v>
      </c>
      <c r="H15" s="8" t="str">
        <f t="shared" ref="H15:H21" si="4">IF(F15="N/A", "Pass", IF(AND(D15&lt;&gt;"High", ISNUMBER(F15), F15&lt;1), "Fail", "Pass"))</f>
        <v>Pass</v>
      </c>
      <c r="I15" s="8"/>
      <c r="J15" s="8"/>
      <c r="K15" s="44"/>
    </row>
    <row r="16" spans="1:36" ht="171" customHeight="1">
      <c r="A16" s="2">
        <v>7</v>
      </c>
      <c r="B16" s="6" t="s">
        <v>34</v>
      </c>
      <c r="C16" s="8" t="s">
        <v>5</v>
      </c>
      <c r="D16" s="8" t="s">
        <v>6</v>
      </c>
      <c r="E16" s="8">
        <v>4</v>
      </c>
      <c r="F16" s="8">
        <v>1</v>
      </c>
      <c r="G16" s="8">
        <f t="shared" ref="G16:G17" si="5">IF(OR(F16="N/A", F16=""), "", E16 * (1 - F16))</f>
        <v>0</v>
      </c>
      <c r="H16" s="8" t="str">
        <f t="shared" ref="H16:H17" si="6">IF(F16="N/A", "Pass", IF(AND(D16&lt;&gt;"High", ISNUMBER(F16), F16&lt;1), "Fail", "Pass"))</f>
        <v>Pass</v>
      </c>
      <c r="I16" s="8"/>
      <c r="J16" s="8"/>
      <c r="K16" s="44"/>
    </row>
    <row r="17" spans="1:11" ht="151.5" customHeight="1">
      <c r="A17" s="2">
        <v>8</v>
      </c>
      <c r="B17" s="6" t="s">
        <v>62</v>
      </c>
      <c r="C17" s="8" t="s">
        <v>5</v>
      </c>
      <c r="D17" s="8" t="s">
        <v>7</v>
      </c>
      <c r="E17" s="8">
        <v>3</v>
      </c>
      <c r="F17" s="8">
        <v>1</v>
      </c>
      <c r="G17" s="8">
        <f t="shared" si="5"/>
        <v>0</v>
      </c>
      <c r="H17" s="8" t="str">
        <f t="shared" si="6"/>
        <v>Pass</v>
      </c>
      <c r="I17" s="8"/>
      <c r="J17" s="8"/>
      <c r="K17" s="44"/>
    </row>
    <row r="18" spans="1:11" ht="129.5" customHeight="1">
      <c r="A18" s="2">
        <v>9</v>
      </c>
      <c r="B18" s="6" t="s">
        <v>63</v>
      </c>
      <c r="C18" s="8" t="s">
        <v>5</v>
      </c>
      <c r="D18" s="8" t="s">
        <v>7</v>
      </c>
      <c r="E18" s="8">
        <v>3</v>
      </c>
      <c r="F18" s="8">
        <v>0</v>
      </c>
      <c r="G18" s="8">
        <f>IF(OR(F18="N/A", F18=""), "", E18 * (1 - F18))</f>
        <v>3</v>
      </c>
      <c r="H18" s="8" t="str">
        <f>IF(F18="N/A", "Pass", IF(AND(D18&lt;&gt;"High", ISNUMBER(F18), F18&lt;1), "Fail", "Pass"))</f>
        <v>Fail</v>
      </c>
      <c r="I18" s="8"/>
      <c r="J18" s="8"/>
      <c r="K18" s="45"/>
    </row>
    <row r="19" spans="1:11" ht="29">
      <c r="A19" s="13"/>
      <c r="B19" s="16" t="s">
        <v>55</v>
      </c>
      <c r="C19" s="14"/>
      <c r="D19" s="14"/>
      <c r="E19" s="14" cm="1">
        <f t="array" ref="E19">SUMPRODUCT((G10:G18&lt;&gt;"")*(E10:E18))</f>
        <v>28</v>
      </c>
      <c r="F19" s="14"/>
      <c r="G19" s="14">
        <f>SUM(G10:G18)</f>
        <v>3</v>
      </c>
      <c r="H19" s="14"/>
      <c r="I19" s="14"/>
      <c r="J19" s="18" t="s">
        <v>27</v>
      </c>
      <c r="K19" s="20">
        <f>IF(COUNTIFS(D10:D18,"Zero Tolerance",H10:H18,"Fail")&gt;0,0,1-(G19/E19))</f>
        <v>0.8928571428571429</v>
      </c>
    </row>
    <row r="20" spans="1:11" ht="147.5" customHeight="1">
      <c r="A20" s="2">
        <v>10</v>
      </c>
      <c r="B20" s="6" t="s">
        <v>32</v>
      </c>
      <c r="C20" s="8" t="s">
        <v>5</v>
      </c>
      <c r="D20" s="8" t="s">
        <v>7</v>
      </c>
      <c r="E20" s="8">
        <v>3</v>
      </c>
      <c r="F20" s="8">
        <v>1</v>
      </c>
      <c r="G20" s="8">
        <f t="shared" si="3"/>
        <v>0</v>
      </c>
      <c r="H20" s="8" t="str">
        <f t="shared" si="4"/>
        <v>Pass</v>
      </c>
      <c r="I20" s="8"/>
      <c r="J20" s="8"/>
      <c r="K20" s="43" t="str">
        <f>IF(COUNTIFS(D20:D25, "Zero Tolerance", H20:H25, "Fail") &gt; 0, "Fail", "Pass")</f>
        <v>Pass</v>
      </c>
    </row>
    <row r="21" spans="1:11" ht="144" customHeight="1">
      <c r="A21" s="2">
        <v>11</v>
      </c>
      <c r="B21" s="6" t="s">
        <v>33</v>
      </c>
      <c r="C21" s="8" t="s">
        <v>5</v>
      </c>
      <c r="D21" s="8" t="s">
        <v>7</v>
      </c>
      <c r="E21" s="8">
        <v>3</v>
      </c>
      <c r="F21" s="8">
        <v>1</v>
      </c>
      <c r="G21" s="8">
        <f t="shared" si="3"/>
        <v>0</v>
      </c>
      <c r="H21" s="8" t="str">
        <f t="shared" si="4"/>
        <v>Pass</v>
      </c>
      <c r="I21" s="8"/>
      <c r="J21" s="8"/>
      <c r="K21" s="44"/>
    </row>
    <row r="22" spans="1:11" ht="170" customHeight="1">
      <c r="A22" s="2">
        <v>12</v>
      </c>
      <c r="B22" s="6" t="s">
        <v>35</v>
      </c>
      <c r="C22" s="8" t="s">
        <v>5</v>
      </c>
      <c r="D22" s="8" t="s">
        <v>6</v>
      </c>
      <c r="E22" s="8">
        <v>4</v>
      </c>
      <c r="F22" s="8">
        <v>1</v>
      </c>
      <c r="G22" s="8">
        <f t="shared" ref="G22:G23" si="7">IF(OR(F22="N/A", F22=""), "", E22 * (1 - F22))</f>
        <v>0</v>
      </c>
      <c r="H22" s="8" t="str">
        <f t="shared" ref="H22:H23" si="8">IF(F22="N/A", "Pass", IF(AND(D22&lt;&gt;"High", ISNUMBER(F22), F22&lt;1), "Fail", "Pass"))</f>
        <v>Pass</v>
      </c>
      <c r="I22" s="8"/>
      <c r="J22" s="8"/>
      <c r="K22" s="44"/>
    </row>
    <row r="23" spans="1:11" ht="134.5" customHeight="1">
      <c r="A23" s="2">
        <v>13</v>
      </c>
      <c r="B23" s="6" t="s">
        <v>64</v>
      </c>
      <c r="C23" s="8" t="s">
        <v>5</v>
      </c>
      <c r="D23" s="8" t="s">
        <v>9</v>
      </c>
      <c r="E23" s="8">
        <v>2</v>
      </c>
      <c r="F23" s="8">
        <v>1</v>
      </c>
      <c r="G23" s="8">
        <f t="shared" si="7"/>
        <v>0</v>
      </c>
      <c r="H23" s="8" t="str">
        <f t="shared" si="8"/>
        <v>Pass</v>
      </c>
      <c r="I23" s="8"/>
      <c r="J23" s="8"/>
      <c r="K23" s="44"/>
    </row>
    <row r="24" spans="1:11" ht="120.5" customHeight="1">
      <c r="A24" s="2">
        <v>14</v>
      </c>
      <c r="B24" s="6" t="s">
        <v>51</v>
      </c>
      <c r="C24" s="8" t="s">
        <v>8</v>
      </c>
      <c r="D24" s="8" t="s">
        <v>9</v>
      </c>
      <c r="E24" s="8">
        <v>2</v>
      </c>
      <c r="F24" s="8">
        <v>1</v>
      </c>
      <c r="G24" s="8">
        <f t="shared" ref="G24" si="9">IF(OR(F24="N/A", F24=""), "", E24 * (1 - F24))</f>
        <v>0</v>
      </c>
      <c r="H24" s="8" t="str">
        <f>IF(F24="N/A", "Pass", IF(AND(D24&lt;&gt;"High", ISNUMBER(F24), F24&lt;1), "Fail", "Pass"))</f>
        <v>Pass</v>
      </c>
      <c r="I24" s="8"/>
      <c r="J24" s="8"/>
      <c r="K24" s="44"/>
    </row>
    <row r="25" spans="1:11" ht="99.5" customHeight="1">
      <c r="A25" s="2">
        <v>15</v>
      </c>
      <c r="B25" s="6" t="s">
        <v>53</v>
      </c>
      <c r="C25" s="8" t="s">
        <v>11</v>
      </c>
      <c r="D25" s="8" t="s">
        <v>9</v>
      </c>
      <c r="E25" s="8">
        <v>2</v>
      </c>
      <c r="F25" s="8">
        <v>1</v>
      </c>
      <c r="G25" s="8">
        <f>IF(OR(F25="N/A", F25=""), "", E25 * (1 - F25))</f>
        <v>0</v>
      </c>
      <c r="H25" s="8" t="str">
        <f t="shared" ref="H25" si="10">IF(F25="N/A", "Pass", IF(AND(D25&lt;&gt;"High", ISNUMBER(F25), F25&lt;1), "Fail", "Pass"))</f>
        <v>Pass</v>
      </c>
      <c r="I25" s="8"/>
      <c r="J25" s="8"/>
      <c r="K25" s="45"/>
    </row>
    <row r="26" spans="1:11" ht="23" customHeight="1">
      <c r="A26" s="13"/>
      <c r="B26" s="16" t="s">
        <v>56</v>
      </c>
      <c r="C26" s="14"/>
      <c r="D26" s="14"/>
      <c r="E26" s="14" cm="1">
        <f t="array" ref="E26">SUMPRODUCT((G20:G25&lt;&gt;"")*(E20:E25))</f>
        <v>16</v>
      </c>
      <c r="F26" s="14"/>
      <c r="G26" s="14">
        <f>SUM(G20:G25)</f>
        <v>0</v>
      </c>
      <c r="H26" s="14"/>
      <c r="I26" s="14"/>
      <c r="J26" s="18" t="s">
        <v>27</v>
      </c>
      <c r="K26" s="20">
        <f>IF(COUNTIFS(D20:D25,"Zero Tolerance",H20:H25,"Fail")&gt;0,0,1-(G26/E26))</f>
        <v>1</v>
      </c>
    </row>
    <row r="27" spans="1:11" ht="147.5" customHeight="1">
      <c r="A27" s="2">
        <v>16</v>
      </c>
      <c r="B27" s="6" t="s">
        <v>36</v>
      </c>
      <c r="C27" s="8" t="s">
        <v>66</v>
      </c>
      <c r="D27" s="8" t="s">
        <v>7</v>
      </c>
      <c r="E27" s="8">
        <v>3</v>
      </c>
      <c r="F27" s="8">
        <v>1</v>
      </c>
      <c r="G27" s="8">
        <f t="shared" ref="G27:G30" si="11">IF(OR(F27="N/A", F27=""), "", E27 * (1 - F27))</f>
        <v>0</v>
      </c>
      <c r="H27" s="8" t="str">
        <f t="shared" ref="H27:H30" si="12">IF(F27="N/A", "Pass", IF(AND(D27&lt;&gt;"High", ISNUMBER(F27), F27&lt;1), "Fail", "Pass"))</f>
        <v>Pass</v>
      </c>
      <c r="I27" s="8"/>
      <c r="J27" s="8"/>
      <c r="K27" s="43" t="str">
        <f>IF(COUNTIFS(D27:D35, "Zero Tolerance", H27:H35, "Fail") &gt; 0, "Fail", "Pass")</f>
        <v>Pass</v>
      </c>
    </row>
    <row r="28" spans="1:11" ht="115.5" customHeight="1">
      <c r="A28" s="2">
        <v>17</v>
      </c>
      <c r="B28" s="6" t="s">
        <v>37</v>
      </c>
      <c r="C28" s="8" t="s">
        <v>66</v>
      </c>
      <c r="D28" s="8" t="s">
        <v>7</v>
      </c>
      <c r="E28" s="8">
        <v>3</v>
      </c>
      <c r="F28" s="8">
        <v>1</v>
      </c>
      <c r="G28" s="8">
        <f t="shared" si="11"/>
        <v>0</v>
      </c>
      <c r="H28" s="8" t="str">
        <f t="shared" si="12"/>
        <v>Pass</v>
      </c>
      <c r="I28" s="8"/>
      <c r="J28" s="8"/>
      <c r="K28" s="44"/>
    </row>
    <row r="29" spans="1:11" ht="136" customHeight="1">
      <c r="A29" s="2">
        <v>18</v>
      </c>
      <c r="B29" s="6" t="s">
        <v>38</v>
      </c>
      <c r="C29" s="8" t="s">
        <v>10</v>
      </c>
      <c r="D29" s="8" t="s">
        <v>9</v>
      </c>
      <c r="E29" s="8">
        <v>2</v>
      </c>
      <c r="F29" s="8">
        <v>1</v>
      </c>
      <c r="G29" s="8">
        <f t="shared" si="11"/>
        <v>0</v>
      </c>
      <c r="H29" s="8" t="str">
        <f t="shared" si="12"/>
        <v>Pass</v>
      </c>
      <c r="I29" s="8"/>
      <c r="J29" s="8"/>
      <c r="K29" s="44"/>
    </row>
    <row r="30" spans="1:11" ht="136" customHeight="1">
      <c r="A30" s="2">
        <v>19</v>
      </c>
      <c r="B30" s="6" t="s">
        <v>39</v>
      </c>
      <c r="C30" s="8" t="s">
        <v>10</v>
      </c>
      <c r="D30" s="8" t="s">
        <v>9</v>
      </c>
      <c r="E30" s="8">
        <v>2</v>
      </c>
      <c r="F30" s="8">
        <v>1</v>
      </c>
      <c r="G30" s="8">
        <f t="shared" si="11"/>
        <v>0</v>
      </c>
      <c r="H30" s="8" t="str">
        <f t="shared" si="12"/>
        <v>Pass</v>
      </c>
      <c r="I30" s="8"/>
      <c r="J30" s="8"/>
      <c r="K30" s="44"/>
    </row>
    <row r="31" spans="1:11" ht="137" customHeight="1">
      <c r="A31" s="2">
        <v>20</v>
      </c>
      <c r="B31" s="6" t="s">
        <v>40</v>
      </c>
      <c r="C31" s="8" t="s">
        <v>10</v>
      </c>
      <c r="D31" s="8" t="s">
        <v>9</v>
      </c>
      <c r="E31" s="8">
        <v>2</v>
      </c>
      <c r="F31" s="8">
        <v>1</v>
      </c>
      <c r="G31" s="8">
        <f t="shared" ref="G31:G32" si="13">IF(OR(F31="N/A", F31=""), "", E31 * (1 - F31))</f>
        <v>0</v>
      </c>
      <c r="H31" s="8" t="str">
        <f t="shared" ref="H31" si="14">IF(F31="N/A", "Pass", IF(AND(D31&lt;&gt;"High", ISNUMBER(F31), F31&lt;1), "Fail", "Pass"))</f>
        <v>Pass</v>
      </c>
      <c r="I31" s="8"/>
      <c r="J31" s="8"/>
      <c r="K31" s="44"/>
    </row>
    <row r="32" spans="1:11" ht="138" customHeight="1">
      <c r="A32" s="2">
        <v>21</v>
      </c>
      <c r="B32" s="6" t="s">
        <v>41</v>
      </c>
      <c r="C32" s="8" t="s">
        <v>10</v>
      </c>
      <c r="D32" s="8" t="s">
        <v>9</v>
      </c>
      <c r="E32" s="8">
        <v>2</v>
      </c>
      <c r="F32" s="8">
        <v>1</v>
      </c>
      <c r="G32" s="8">
        <f t="shared" si="13"/>
        <v>0</v>
      </c>
      <c r="H32" s="8" t="str">
        <f t="shared" ref="H32:H37" si="15">IF(F32="N/A", "Pass", IF(AND(D32&lt;&gt;"High", ISNUMBER(F32), F32&lt;1), "Fail", "Pass"))</f>
        <v>Pass</v>
      </c>
      <c r="I32" s="8"/>
      <c r="J32" s="8"/>
      <c r="K32" s="44"/>
    </row>
    <row r="33" spans="1:36" ht="95.5" customHeight="1">
      <c r="A33" s="2">
        <v>22</v>
      </c>
      <c r="B33" s="6" t="s">
        <v>49</v>
      </c>
      <c r="C33" s="8" t="s">
        <v>66</v>
      </c>
      <c r="D33" s="8" t="s">
        <v>7</v>
      </c>
      <c r="E33" s="8">
        <v>3</v>
      </c>
      <c r="F33" s="8">
        <v>1</v>
      </c>
      <c r="G33" s="8">
        <f t="shared" ref="G33:G34" si="16">IF(OR(F33="N/A", F33=""), "", E33 * (1 - F33))</f>
        <v>0</v>
      </c>
      <c r="H33" s="8" t="str">
        <f t="shared" ref="H33:H34" si="17">IF(F33="N/A", "Pass", IF(AND(D33&lt;&gt;"High", ISNUMBER(F33), F33&lt;1), "Fail", "Pass"))</f>
        <v>Pass</v>
      </c>
      <c r="I33" s="8"/>
      <c r="J33" s="8"/>
      <c r="K33" s="44"/>
    </row>
    <row r="34" spans="1:36" ht="125" customHeight="1">
      <c r="A34" s="2">
        <v>23</v>
      </c>
      <c r="B34" s="6" t="s">
        <v>50</v>
      </c>
      <c r="C34" s="8" t="s">
        <v>10</v>
      </c>
      <c r="D34" s="8" t="s">
        <v>9</v>
      </c>
      <c r="E34" s="8">
        <v>2</v>
      </c>
      <c r="F34" s="8">
        <v>1</v>
      </c>
      <c r="G34" s="8">
        <f t="shared" si="16"/>
        <v>0</v>
      </c>
      <c r="H34" s="8" t="str">
        <f t="shared" si="17"/>
        <v>Pass</v>
      </c>
      <c r="I34" s="8"/>
      <c r="J34" s="8"/>
      <c r="K34" s="44"/>
    </row>
    <row r="35" spans="1:36" ht="127.5" customHeight="1">
      <c r="A35" s="2">
        <v>24</v>
      </c>
      <c r="B35" s="6" t="s">
        <v>65</v>
      </c>
      <c r="C35" s="8" t="s">
        <v>67</v>
      </c>
      <c r="D35" s="8" t="s">
        <v>9</v>
      </c>
      <c r="E35" s="8">
        <v>2</v>
      </c>
      <c r="F35" s="8">
        <v>1</v>
      </c>
      <c r="G35" s="8">
        <f t="shared" ref="G35" si="18">IF(OR(F35="N/A", F35=""), "", E35 * (1 - F35))</f>
        <v>0</v>
      </c>
      <c r="H35" s="8" t="str">
        <f>IF(F35="N/A", "Pass", IF(AND(D35&lt;&gt;"High", ISNUMBER(F35), F35&lt;1), "Fail", "Pass"))</f>
        <v>Pass</v>
      </c>
      <c r="I35" s="8"/>
      <c r="J35" s="8"/>
      <c r="K35" s="45"/>
    </row>
    <row r="36" spans="1:36" ht="29">
      <c r="A36" s="13"/>
      <c r="B36" s="16" t="s">
        <v>58</v>
      </c>
      <c r="C36" s="14"/>
      <c r="D36" s="14"/>
      <c r="E36" s="14" cm="1">
        <f t="array" ref="E36">SUMPRODUCT((G27:G35&lt;&gt;"")*(E27:E35))</f>
        <v>21</v>
      </c>
      <c r="F36" s="14"/>
      <c r="G36" s="14">
        <f>SUM(G27:G35)</f>
        <v>0</v>
      </c>
      <c r="H36" s="14"/>
      <c r="I36" s="14"/>
      <c r="J36" s="18" t="s">
        <v>27</v>
      </c>
      <c r="K36" s="20">
        <f>IF(COUNTIFS(D27:D35,"Zero Tolerance",H27:H35,"Fail")&gt;0,0,1-(G36/E36))</f>
        <v>1</v>
      </c>
    </row>
    <row r="37" spans="1:36" ht="130" customHeight="1">
      <c r="A37" s="2">
        <v>25</v>
      </c>
      <c r="B37" s="6" t="s">
        <v>42</v>
      </c>
      <c r="C37" s="8" t="s">
        <v>5</v>
      </c>
      <c r="D37" s="8" t="s">
        <v>7</v>
      </c>
      <c r="E37" s="8">
        <v>3</v>
      </c>
      <c r="F37" s="8">
        <v>1</v>
      </c>
      <c r="G37" s="8">
        <f t="shared" ref="G37" si="19">IF(OR(F37="N/A", F37=""), "", E37 * (1 - F37))</f>
        <v>0</v>
      </c>
      <c r="H37" s="8" t="str">
        <f t="shared" si="15"/>
        <v>Pass</v>
      </c>
      <c r="I37" s="8"/>
      <c r="J37" s="8"/>
      <c r="K37" s="43" t="str">
        <f>IF(COUNTIFS(D37:D45, "Zero Tolerance", H37:H45, "Fail") &gt; 0, "Fail", "Pass")</f>
        <v>Pass</v>
      </c>
    </row>
    <row r="38" spans="1:36" ht="116" customHeight="1">
      <c r="A38" s="2">
        <v>26</v>
      </c>
      <c r="B38" s="6" t="s">
        <v>43</v>
      </c>
      <c r="C38" s="8" t="s">
        <v>5</v>
      </c>
      <c r="D38" s="8" t="s">
        <v>6</v>
      </c>
      <c r="E38" s="8">
        <v>4</v>
      </c>
      <c r="F38" s="8">
        <v>1</v>
      </c>
      <c r="G38" s="8">
        <f t="shared" ref="G38:G41" si="20">IF(OR(F38="N/A", F38=""), "", E38 * (1 - F38))</f>
        <v>0</v>
      </c>
      <c r="H38" s="8" t="str">
        <f t="shared" ref="H38:H41" si="21">IF(F38="N/A", "Pass", IF(AND(D38&lt;&gt;"High", ISNUMBER(F38), F38&lt;1), "Fail", "Pass"))</f>
        <v>Pass</v>
      </c>
      <c r="I38" s="8"/>
      <c r="J38" s="8"/>
      <c r="K38" s="44"/>
    </row>
    <row r="39" spans="1:36" ht="159.5" customHeight="1">
      <c r="A39" s="2">
        <v>27</v>
      </c>
      <c r="B39" s="6" t="s">
        <v>44</v>
      </c>
      <c r="C39" s="8" t="s">
        <v>5</v>
      </c>
      <c r="D39" s="8" t="s">
        <v>7</v>
      </c>
      <c r="E39" s="8">
        <v>3</v>
      </c>
      <c r="F39" s="8">
        <v>1</v>
      </c>
      <c r="G39" s="8">
        <f t="shared" si="20"/>
        <v>0</v>
      </c>
      <c r="H39" s="8" t="str">
        <f t="shared" si="21"/>
        <v>Pass</v>
      </c>
      <c r="I39" s="8"/>
      <c r="J39" s="8"/>
      <c r="K39" s="44"/>
    </row>
    <row r="40" spans="1:36" ht="103" customHeight="1">
      <c r="A40" s="2">
        <v>28</v>
      </c>
      <c r="B40" s="6" t="s">
        <v>45</v>
      </c>
      <c r="C40" s="8" t="s">
        <v>5</v>
      </c>
      <c r="D40" s="8" t="s">
        <v>7</v>
      </c>
      <c r="E40" s="8">
        <v>3</v>
      </c>
      <c r="F40" s="8">
        <v>1</v>
      </c>
      <c r="G40" s="8">
        <f t="shared" si="20"/>
        <v>0</v>
      </c>
      <c r="H40" s="8" t="str">
        <f t="shared" si="21"/>
        <v>Pass</v>
      </c>
      <c r="I40" s="8"/>
      <c r="J40" s="8"/>
      <c r="K40" s="44"/>
    </row>
    <row r="41" spans="1:36" ht="110" customHeight="1">
      <c r="A41" s="2">
        <v>29</v>
      </c>
      <c r="B41" s="6" t="s">
        <v>46</v>
      </c>
      <c r="C41" s="8" t="s">
        <v>5</v>
      </c>
      <c r="D41" s="8" t="s">
        <v>7</v>
      </c>
      <c r="E41" s="8">
        <v>3</v>
      </c>
      <c r="F41" s="8">
        <v>1</v>
      </c>
      <c r="G41" s="8">
        <f t="shared" si="20"/>
        <v>0</v>
      </c>
      <c r="H41" s="8" t="str">
        <f t="shared" si="21"/>
        <v>Pass</v>
      </c>
      <c r="I41" s="8"/>
      <c r="J41" s="8"/>
      <c r="K41" s="44"/>
    </row>
    <row r="42" spans="1:36" ht="125.5" customHeight="1">
      <c r="A42" s="2">
        <v>30</v>
      </c>
      <c r="B42" s="6" t="s">
        <v>47</v>
      </c>
      <c r="C42" s="8" t="s">
        <v>8</v>
      </c>
      <c r="D42" s="8" t="s">
        <v>9</v>
      </c>
      <c r="E42" s="8">
        <v>2</v>
      </c>
      <c r="F42" s="8">
        <v>1</v>
      </c>
      <c r="G42" s="8">
        <f t="shared" ref="G42:G43" si="22">IF(OR(F42="N/A", F42=""), "", E42 * (1 - F42))</f>
        <v>0</v>
      </c>
      <c r="H42" s="8" t="str">
        <f t="shared" ref="H42" si="23">IF(F42="N/A", "Pass", IF(AND(D42&lt;&gt;"High", ISNUMBER(F42), F42&lt;1), "Fail", "Pass"))</f>
        <v>Pass</v>
      </c>
      <c r="I42" s="8"/>
      <c r="J42" s="8"/>
      <c r="K42" s="44"/>
    </row>
    <row r="43" spans="1:36" ht="105.5" customHeight="1">
      <c r="A43" s="2">
        <v>31</v>
      </c>
      <c r="B43" s="6" t="s">
        <v>48</v>
      </c>
      <c r="C43" s="8" t="s">
        <v>5</v>
      </c>
      <c r="D43" s="8" t="s">
        <v>7</v>
      </c>
      <c r="E43" s="8">
        <v>3</v>
      </c>
      <c r="F43" s="8">
        <v>1</v>
      </c>
      <c r="G43" s="8">
        <f t="shared" si="22"/>
        <v>0</v>
      </c>
      <c r="H43" s="8" t="str">
        <f t="shared" ref="H43" si="24">IF(F43="N/A", "Pass", IF(AND(D43&lt;&gt;"High", ISNUMBER(F43), F43&lt;1), "Fail", "Pass"))</f>
        <v>Pass</v>
      </c>
      <c r="I43" s="8"/>
      <c r="J43" s="8"/>
      <c r="K43" s="44"/>
    </row>
    <row r="44" spans="1:36" ht="110" customHeight="1">
      <c r="A44" s="2">
        <v>32</v>
      </c>
      <c r="B44" s="6" t="s">
        <v>52</v>
      </c>
      <c r="C44" s="8" t="s">
        <v>8</v>
      </c>
      <c r="D44" s="8" t="s">
        <v>9</v>
      </c>
      <c r="E44" s="8">
        <v>2</v>
      </c>
      <c r="F44" s="8">
        <v>1</v>
      </c>
      <c r="G44" s="8">
        <f t="shared" ref="G44" si="25">IF(OR(F44="N/A", F44=""), "", E44 * (1 - F44))</f>
        <v>0</v>
      </c>
      <c r="H44" s="8" t="str">
        <f t="shared" ref="H44" si="26">IF(F44="N/A", "Pass", IF(AND(D44&lt;&gt;"High", ISNUMBER(F44), F44&lt;1), "Fail", "Pass"))</f>
        <v>Pass</v>
      </c>
      <c r="I44" s="8"/>
      <c r="J44" s="8"/>
      <c r="K44" s="44"/>
    </row>
    <row r="45" spans="1:36" ht="110.5" customHeight="1">
      <c r="A45" s="2">
        <v>33</v>
      </c>
      <c r="B45" s="6" t="s">
        <v>54</v>
      </c>
      <c r="C45" s="8" t="s">
        <v>5</v>
      </c>
      <c r="D45" s="8" t="s">
        <v>7</v>
      </c>
      <c r="E45" s="8">
        <v>3</v>
      </c>
      <c r="F45" s="8">
        <v>1</v>
      </c>
      <c r="G45" s="8">
        <f t="shared" ref="G45" si="27">IF(OR(F45="N/A", F45=""), "", E45 * (1 - F45))</f>
        <v>0</v>
      </c>
      <c r="H45" s="8" t="str">
        <f t="shared" ref="H45" si="28">IF(F45="N/A", "Pass", IF(AND(D45&lt;&gt;"High", ISNUMBER(F45), F45&lt;1), "Fail", "Pass"))</f>
        <v>Pass</v>
      </c>
      <c r="I45" s="8"/>
      <c r="J45" s="8"/>
      <c r="K45" s="45"/>
    </row>
    <row r="46" spans="1:36" s="1" customFormat="1" ht="29">
      <c r="A46" s="13"/>
      <c r="B46" s="16"/>
      <c r="C46" s="14"/>
      <c r="D46" s="14"/>
      <c r="E46" s="14" cm="1">
        <f t="array" ref="E46">SUMPRODUCT((G37:G45&lt;&gt;"")*(E37:E45))</f>
        <v>26</v>
      </c>
      <c r="F46" s="14"/>
      <c r="G46" s="14">
        <f>SUM(G37:G45)</f>
        <v>0</v>
      </c>
      <c r="H46" s="14"/>
      <c r="I46" s="14"/>
      <c r="J46" s="18" t="s">
        <v>27</v>
      </c>
      <c r="K46" s="20">
        <f>IF(COUNTIFS(D37:D45,"Zero Tolerance",H37:H45,"Fail")&gt;0,0,1-(G46/E46))</f>
        <v>1</v>
      </c>
      <c r="L46" s="5"/>
      <c r="M46" s="5"/>
      <c r="N46" s="5"/>
      <c r="O46" s="5"/>
      <c r="P46" s="5"/>
      <c r="Q46" s="5"/>
      <c r="R46" s="5"/>
      <c r="S46" s="5"/>
      <c r="T46" s="5"/>
      <c r="U46" s="5"/>
      <c r="V46" s="5"/>
      <c r="W46" s="5"/>
      <c r="X46" s="5"/>
      <c r="Y46" s="5"/>
      <c r="Z46" s="5"/>
      <c r="AA46" s="5"/>
      <c r="AB46" s="5"/>
      <c r="AC46" s="5"/>
      <c r="AD46" s="5"/>
      <c r="AE46" s="5"/>
      <c r="AF46" s="5"/>
      <c r="AG46" s="5"/>
      <c r="AH46" s="5"/>
      <c r="AI46" s="5"/>
      <c r="AJ46" s="5"/>
    </row>
  </sheetData>
  <mergeCells count="9">
    <mergeCell ref="A1:K2"/>
    <mergeCell ref="K10:K18"/>
    <mergeCell ref="K20:K25"/>
    <mergeCell ref="K27:K35"/>
    <mergeCell ref="K37:K45"/>
    <mergeCell ref="D4:G4"/>
    <mergeCell ref="D5:G5"/>
    <mergeCell ref="D6:G6"/>
    <mergeCell ref="D7:G7"/>
  </mergeCells>
  <conditionalFormatting sqref="H27:H35">
    <cfRule type="containsText" dxfId="7" priority="37" operator="containsText" text="Pass">
      <formula>NOT(ISERROR(SEARCH("Pass",H27)))</formula>
    </cfRule>
    <cfRule type="containsText" dxfId="6" priority="38" operator="containsText" text="Fail">
      <formula>NOT(ISERROR(SEARCH("Fail",H27)))</formula>
    </cfRule>
  </conditionalFormatting>
  <conditionalFormatting sqref="H37:H45">
    <cfRule type="containsText" dxfId="5" priority="17" operator="containsText" text="Pass">
      <formula>NOT(ISERROR(SEARCH("Pass",H37)))</formula>
    </cfRule>
    <cfRule type="containsText" dxfId="4" priority="18" operator="containsText" text="Fail">
      <formula>NOT(ISERROR(SEARCH("Fail",H37)))</formula>
    </cfRule>
  </conditionalFormatting>
  <conditionalFormatting sqref="H10:I11">
    <cfRule type="containsText" dxfId="3" priority="105" operator="containsText" text="Pass">
      <formula>NOT(ISERROR(SEARCH("Pass",H10)))</formula>
    </cfRule>
    <cfRule type="containsText" dxfId="2" priority="106" operator="containsText" text="Fail">
      <formula>NOT(ISERROR(SEARCH("Fail",H10)))</formula>
    </cfRule>
  </conditionalFormatting>
  <conditionalFormatting sqref="K3 K8:K10 H12:H18 K19:K20 H20:H25 K26:K27 K36:K37 K46:K1048576">
    <cfRule type="containsText" dxfId="1" priority="49" operator="containsText" text="Pass">
      <formula>NOT(ISERROR(SEARCH("Pass",H3)))</formula>
    </cfRule>
    <cfRule type="containsText" dxfId="0" priority="50" operator="containsText" text="Fail">
      <formula>NOT(ISERROR(SEARCH("Fail",H3)))</formula>
    </cfRule>
  </conditionalFormatting>
  <dataValidations count="1">
    <dataValidation type="list" allowBlank="1" showInputMessage="1" showErrorMessage="1" sqref="F10:F18 F20:F25 F27:F35 F37:F45" xr:uid="{999655E2-210F-4ACD-8CF3-6857E6304936}">
      <formula1>"1,0.5,0,N/A"</formula1>
    </dataValidation>
  </dataValidations>
  <printOptions horizontalCentered="1"/>
  <pageMargins left="0" right="0" top="0.75" bottom="0.5" header="0.3" footer="0.3"/>
  <pageSetup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Risk_Ch</vt:lpstr>
      <vt:lpstr>Risk_Ch!Print_Area</vt:lpstr>
      <vt:lpstr>Risk_Ch!Print_Titles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Nifraz M</dc:creator>
  <cp:lastModifiedBy>Mohammed Altamush Khan</cp:lastModifiedBy>
  <cp:lastPrinted>2025-05-29T09:06:32Z</cp:lastPrinted>
  <dcterms:created xsi:type="dcterms:W3CDTF">2025-05-07T09:27:02Z</dcterms:created>
  <dcterms:modified xsi:type="dcterms:W3CDTF">2026-06-17T09:50:58Z</dcterms:modified>
</cp:coreProperties>
</file>